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activeTab="0"/>
  </bookViews>
  <sheets>
    <sheet name="Kopsavilkums" sheetId="1" r:id="rId1"/>
    <sheet name="Kurināmais" sheetId="2" r:id="rId2"/>
    <sheet name="Darba alga un VSAOI" sheetId="3" r:id="rId3"/>
    <sheet name="PL nolietojums" sheetId="4" r:id="rId4"/>
    <sheet name="Elektroenerģija" sheetId="5" r:id="rId5"/>
    <sheet name="Apkurināmā platība" sheetId="6" r:id="rId6"/>
  </sheets>
  <definedNames/>
  <calcPr fullCalcOnLoad="1"/>
</workbook>
</file>

<file path=xl/sharedStrings.xml><?xml version="1.0" encoding="utf-8"?>
<sst xmlns="http://schemas.openxmlformats.org/spreadsheetml/2006/main" count="128" uniqueCount="98">
  <si>
    <t>Izmaksu postenis</t>
  </si>
  <si>
    <t>Kurināmais</t>
  </si>
  <si>
    <t>Izmaksās iekļauto skaitlisko vērtību avots</t>
  </si>
  <si>
    <t>patērētais kurināmā daudzums un vērtība, norakstīta apkures sezonā, pamatojoties uz sastādītajiem norakstīšanas aktiem par izlietoto kurināmo</t>
  </si>
  <si>
    <t>N.p.k.</t>
  </si>
  <si>
    <t>Mēnesis</t>
  </si>
  <si>
    <t>Summa, EUR</t>
  </si>
  <si>
    <t>Oktobris (2021)</t>
  </si>
  <si>
    <t>Novembris (2021)</t>
  </si>
  <si>
    <t>Decembris</t>
  </si>
  <si>
    <t>Decembris (2021)</t>
  </si>
  <si>
    <t>Janvāris (2022)</t>
  </si>
  <si>
    <t>Februāris (2022)</t>
  </si>
  <si>
    <t>Marts</t>
  </si>
  <si>
    <t>Aprīlis</t>
  </si>
  <si>
    <t>Maijs</t>
  </si>
  <si>
    <t>Kopā:</t>
  </si>
  <si>
    <t>Pātērētais kurināmā daudzums un vērtība</t>
  </si>
  <si>
    <t>Pamatlīdzekļu nolietojums</t>
  </si>
  <si>
    <t xml:space="preserve">PL kartiņas Nr. </t>
  </si>
  <si>
    <t>Nosaukums</t>
  </si>
  <si>
    <t>Uzskaites vērtība</t>
  </si>
  <si>
    <t>Atlikusī vērtība</t>
  </si>
  <si>
    <t>Nolietojuma likme, % gadā</t>
  </si>
  <si>
    <t>Nolietojuma summa gadā</t>
  </si>
  <si>
    <t>Nolietojums (uz 01.01.2022)</t>
  </si>
  <si>
    <t>Marts (2022)</t>
  </si>
  <si>
    <t>Aprīlis (2022)</t>
  </si>
  <si>
    <t>Izmaksas par elektrību</t>
  </si>
  <si>
    <t>PL nolietojums, kas nodrošina siltumenerģijas apgādi, gadā</t>
  </si>
  <si>
    <t>Izmaksas elektroenerģija 2021.gadā</t>
  </si>
  <si>
    <t>Janvāris</t>
  </si>
  <si>
    <t>Februāris</t>
  </si>
  <si>
    <t>Jūnijs</t>
  </si>
  <si>
    <t>Jūlijs</t>
  </si>
  <si>
    <t>Augusts</t>
  </si>
  <si>
    <t>Septembris</t>
  </si>
  <si>
    <t>Oktobris</t>
  </si>
  <si>
    <t>Novembris</t>
  </si>
  <si>
    <t>Darba alga un VSAOI</t>
  </si>
  <si>
    <t>Janvāris (2021)</t>
  </si>
  <si>
    <t>Februāris (2021)</t>
  </si>
  <si>
    <t>Marts (2021)</t>
  </si>
  <si>
    <t>Aprīlis (2021)</t>
  </si>
  <si>
    <t>Persona</t>
  </si>
  <si>
    <t>Darba samaksa</t>
  </si>
  <si>
    <t>DD VSAOI</t>
  </si>
  <si>
    <t>Kopā</t>
  </si>
  <si>
    <t>SA=SI/SQ</t>
  </si>
  <si>
    <t>SA-siltumenerģijas apgādes pakalpojuma tarifs (EUR/MWh)</t>
  </si>
  <si>
    <t>SI-siltumenerģijas apgādes pakalpojuma kopējās izmaksas (EUR)</t>
  </si>
  <si>
    <t>SQ-kopējais siltumenerģijas saražotais siltuma daudzums (MWh)</t>
  </si>
  <si>
    <t xml:space="preserve">Zudumi </t>
  </si>
  <si>
    <t>Darba alga un VSAOI 2021.gads</t>
  </si>
  <si>
    <t>(2021.gada izmaksas)</t>
  </si>
  <si>
    <t>(2022.gada plānotās izmaksas)</t>
  </si>
  <si>
    <t>Kopā 2021 gads</t>
  </si>
  <si>
    <t>t.sk.iedzīvotājiem</t>
  </si>
  <si>
    <t>pašvaldības iestādes</t>
  </si>
  <si>
    <t>Saražotā siltumenerģija 2021.gadā (MWh)</t>
  </si>
  <si>
    <t>Pārdotā siltumenerģija kopā (MWh):</t>
  </si>
  <si>
    <t>darbinieku personīgā konta kartiņas siltumenerģijas apgādē nodarbinātajiem</t>
  </si>
  <si>
    <t>Objekti- apkurei</t>
  </si>
  <si>
    <t>Platība</t>
  </si>
  <si>
    <t>Pavisam</t>
  </si>
  <si>
    <t>Apkure platības m2</t>
  </si>
  <si>
    <t xml:space="preserve">Patērētā elektroenerģija </t>
  </si>
  <si>
    <t>Uzturēšanas izdevumi, materiāli</t>
  </si>
  <si>
    <t>remontmateriāli, instrumentu, inventāra uzturēšanas izdevumi, NĪ uzturēšana</t>
  </si>
  <si>
    <t>DRN</t>
  </si>
  <si>
    <t>Dabas resursu nodoklis</t>
  </si>
  <si>
    <t>MWh</t>
  </si>
  <si>
    <t>Vērtības aprēķins 2021.gads, EUR</t>
  </si>
  <si>
    <t>Tarifu paaugst., EUR</t>
  </si>
  <si>
    <t>Aprēķins uz 1 m2 :</t>
  </si>
  <si>
    <t>Aizkraukles novada domes</t>
  </si>
  <si>
    <t>Daudzums, t</t>
  </si>
  <si>
    <t>Izmaksas 2022.gadam ( 410EUR /1t) pie iepriekšējā apjoma sezonā</t>
  </si>
  <si>
    <t>Inese Ančikovska kurinātājs</t>
  </si>
  <si>
    <t>Aldis Vigulis kom. daļas vadītājs 25%</t>
  </si>
  <si>
    <t>kWh</t>
  </si>
  <si>
    <t>1 kWh cena</t>
  </si>
  <si>
    <t>izmaksas 2022. gadam</t>
  </si>
  <si>
    <t>ūdens uzsildei</t>
  </si>
  <si>
    <t>Apkures katls Unica</t>
  </si>
  <si>
    <t>DA_4033</t>
  </si>
  <si>
    <t>Cena uz 1 t</t>
  </si>
  <si>
    <t>Administratīvā ēka</t>
  </si>
  <si>
    <t>izmaksas katlu telpai 2021</t>
  </si>
  <si>
    <t>izmaksas katlu telpai 2022</t>
  </si>
  <si>
    <t>=10274.73/1158.40/7</t>
  </si>
  <si>
    <t>=18722.90/1158.40/7</t>
  </si>
  <si>
    <t>Siltumenerģijas tarifs Daudzese administrācijas ēkai</t>
  </si>
  <si>
    <t>2022.gada izmaksas bez PVN (plānotais tarifs)</t>
  </si>
  <si>
    <t>2021.gada izmaksas bez PVN</t>
  </si>
  <si>
    <t>2. pielikums</t>
  </si>
  <si>
    <t>2022.gada 20.oktobra sēdes</t>
  </si>
  <si>
    <r>
      <t>lēmumam Nr.</t>
    </r>
    <r>
      <rPr>
        <b/>
        <sz val="12"/>
        <color indexed="8"/>
        <rFont val="Times New Roman"/>
        <family val="1"/>
      </rPr>
      <t>653</t>
    </r>
    <r>
      <rPr>
        <sz val="12"/>
        <color indexed="8"/>
        <rFont val="Times New Roman"/>
        <family val="1"/>
      </rPr>
      <t xml:space="preserve"> (protokols Nr.22., 26.p.)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</si>
</sst>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_(* #,##0.0_);_(* \(#,##0.0\);_(* &quot;-&quot;??_);_(@_)"/>
    <numFmt numFmtId="166" formatCode="_-* #,##0.00\ _€_-;\-* #,##0.00\ _€_-;_-* &quot;-&quot;??\ _€_-;_-@_-"/>
    <numFmt numFmtId="167" formatCode="_-* #,##0.0\ _€_-;\-* #,##0.0\ _€_-;_-* &quot;-&quot;?\ _€_-;_-@_-"/>
    <numFmt numFmtId="168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2"/>
      <color indexed="8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7" fillId="0" borderId="0" applyNumberFormat="0" applyFill="0" applyBorder="0" applyAlignment="0" applyProtection="0"/>
    <xf numFmtId="0" fontId="26" fillId="21" borderId="1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0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5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4" fillId="30" borderId="4" applyNumberFormat="0" applyAlignment="0" applyProtection="0"/>
    <xf numFmtId="0" fontId="0" fillId="31" borderId="5" applyNumberFormat="0" applyAlignment="0" applyProtection="0"/>
    <xf numFmtId="9" fontId="0" fillId="0" borderId="0" applyFill="0" applyBorder="0" applyAlignment="0" applyProtection="0"/>
    <xf numFmtId="0" fontId="35" fillId="0" borderId="6" applyNumberFormat="0" applyFill="0" applyAlignment="0" applyProtection="0"/>
    <xf numFmtId="0" fontId="3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9" fillId="0" borderId="15" xfId="0" applyFont="1" applyBorder="1" applyAlignment="1">
      <alignment/>
    </xf>
    <xf numFmtId="17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18" xfId="0" applyFont="1" applyBorder="1" applyAlignment="1">
      <alignment/>
    </xf>
    <xf numFmtId="0" fontId="29" fillId="0" borderId="1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29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right" wrapText="1"/>
    </xf>
    <xf numFmtId="0" fontId="29" fillId="0" borderId="0" xfId="0" applyFont="1" applyAlignment="1">
      <alignment/>
    </xf>
    <xf numFmtId="0" fontId="29" fillId="0" borderId="19" xfId="0" applyFont="1" applyBorder="1" applyAlignment="1">
      <alignment/>
    </xf>
    <xf numFmtId="0" fontId="29" fillId="0" borderId="20" xfId="0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22" xfId="0" applyFont="1" applyBorder="1" applyAlignment="1">
      <alignment/>
    </xf>
    <xf numFmtId="0" fontId="29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29" fillId="0" borderId="24" xfId="0" applyFont="1" applyBorder="1" applyAlignment="1">
      <alignment/>
    </xf>
    <xf numFmtId="0" fontId="29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7" fontId="2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6" fontId="4" fillId="0" borderId="10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29" fillId="0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2" fontId="29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29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29" fillId="0" borderId="10" xfId="0" applyFont="1" applyFill="1" applyBorder="1" applyAlignment="1">
      <alignment wrapText="1"/>
    </xf>
    <xf numFmtId="0" fontId="41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29" fillId="0" borderId="24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29" fillId="0" borderId="32" xfId="0" applyFont="1" applyBorder="1" applyAlignment="1">
      <alignment horizontal="center"/>
    </xf>
    <xf numFmtId="0" fontId="29" fillId="0" borderId="33" xfId="0" applyFont="1" applyBorder="1" applyAlignment="1">
      <alignment horizontal="center" wrapText="1"/>
    </xf>
    <xf numFmtId="0" fontId="29" fillId="0" borderId="17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29" fillId="0" borderId="24" xfId="0" applyFont="1" applyBorder="1" applyAlignment="1">
      <alignment horizontal="center" wrapText="1"/>
    </xf>
    <xf numFmtId="0" fontId="29" fillId="0" borderId="31" xfId="0" applyFont="1" applyBorder="1" applyAlignment="1">
      <alignment horizontal="center" wrapText="1"/>
    </xf>
    <xf numFmtId="0" fontId="29" fillId="0" borderId="32" xfId="0" applyFont="1" applyBorder="1" applyAlignment="1">
      <alignment horizontal="center" wrapText="1"/>
    </xf>
    <xf numFmtId="0" fontId="0" fillId="0" borderId="2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25" xfId="0" applyFont="1" applyBorder="1" applyAlignment="1">
      <alignment horizontal="center" wrapText="1"/>
    </xf>
    <xf numFmtId="0" fontId="24" fillId="0" borderId="26" xfId="0" applyFont="1" applyBorder="1" applyAlignment="1">
      <alignment horizontal="center" wrapText="1"/>
    </xf>
    <xf numFmtId="0" fontId="24" fillId="0" borderId="27" xfId="0" applyFont="1" applyBorder="1" applyAlignment="1">
      <alignment horizontal="center" wrapText="1"/>
    </xf>
    <xf numFmtId="0" fontId="24" fillId="0" borderId="28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19" xfId="0" applyFont="1" applyBorder="1" applyAlignment="1">
      <alignment horizontal="center" wrapText="1"/>
    </xf>
    <xf numFmtId="0" fontId="24" fillId="0" borderId="29" xfId="0" applyFont="1" applyBorder="1" applyAlignment="1">
      <alignment horizontal="center" wrapText="1"/>
    </xf>
    <xf numFmtId="0" fontId="24" fillId="0" borderId="30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0" fillId="0" borderId="24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24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24" fillId="0" borderId="24" xfId="0" applyFont="1" applyBorder="1" applyAlignment="1">
      <alignment horizontal="center" wrapText="1"/>
    </xf>
    <xf numFmtId="0" fontId="24" fillId="0" borderId="31" xfId="0" applyFont="1" applyBorder="1" applyAlignment="1">
      <alignment horizontal="center" wrapText="1"/>
    </xf>
    <xf numFmtId="0" fontId="24" fillId="0" borderId="32" xfId="0" applyFont="1" applyBorder="1" applyAlignment="1">
      <alignment horizontal="center" wrapText="1"/>
    </xf>
    <xf numFmtId="0" fontId="24" fillId="0" borderId="24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0" fillId="0" borderId="16" xfId="0" applyFont="1" applyBorder="1" applyAlignment="1">
      <alignment horizontal="right" wrapText="1"/>
    </xf>
    <xf numFmtId="0" fontId="0" fillId="0" borderId="11" xfId="0" applyFont="1" applyBorder="1" applyAlignment="1">
      <alignment horizontal="right" wrapText="1"/>
    </xf>
    <xf numFmtId="0" fontId="0" fillId="0" borderId="2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22" xfId="0" applyFont="1" applyBorder="1" applyAlignment="1">
      <alignment horizontal="right" wrapText="1"/>
    </xf>
    <xf numFmtId="0" fontId="0" fillId="0" borderId="25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0" fontId="29" fillId="0" borderId="10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37" xfId="0" applyFont="1" applyBorder="1" applyAlignment="1">
      <alignment horizontal="center"/>
    </xf>
    <xf numFmtId="0" fontId="29" fillId="0" borderId="38" xfId="0" applyFont="1" applyBorder="1" applyAlignment="1">
      <alignment horizontal="center"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mats 2" xfId="45"/>
    <cellStyle name="Kopsumma" xfId="46"/>
    <cellStyle name="Labs" xfId="47"/>
    <cellStyle name="Neitrāls" xfId="48"/>
    <cellStyle name="Nosaukums" xfId="49"/>
    <cellStyle name="Parasts 2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Q8" sqref="Q8"/>
    </sheetView>
  </sheetViews>
  <sheetFormatPr defaultColWidth="9.140625" defaultRowHeight="15"/>
  <cols>
    <col min="3" max="3" width="11.28125" style="0" customWidth="1"/>
    <col min="4" max="4" width="15.421875" style="0" customWidth="1"/>
    <col min="6" max="6" width="10.140625" style="0" customWidth="1"/>
    <col min="9" max="9" width="9.57421875" style="0" customWidth="1"/>
  </cols>
  <sheetData>
    <row r="1" spans="8:13" ht="15.75">
      <c r="H1" s="37"/>
      <c r="I1" s="50" t="s">
        <v>95</v>
      </c>
      <c r="J1" s="50"/>
      <c r="K1" s="50"/>
      <c r="L1" s="50"/>
      <c r="M1" s="50"/>
    </row>
    <row r="2" spans="8:13" ht="15.75">
      <c r="H2" s="37"/>
      <c r="I2" s="38"/>
      <c r="J2" s="38"/>
      <c r="K2" s="38"/>
      <c r="L2" s="38"/>
      <c r="M2" s="38"/>
    </row>
    <row r="3" spans="8:13" ht="15.75">
      <c r="H3" s="51" t="s">
        <v>75</v>
      </c>
      <c r="I3" s="51"/>
      <c r="J3" s="51"/>
      <c r="K3" s="51"/>
      <c r="L3" s="51"/>
      <c r="M3" s="51"/>
    </row>
    <row r="4" spans="8:13" ht="15.75">
      <c r="H4" s="51" t="s">
        <v>96</v>
      </c>
      <c r="I4" s="51"/>
      <c r="J4" s="51"/>
      <c r="K4" s="51"/>
      <c r="L4" s="51"/>
      <c r="M4" s="51"/>
    </row>
    <row r="5" spans="8:13" ht="15.75">
      <c r="H5" s="51" t="s">
        <v>97</v>
      </c>
      <c r="I5" s="51"/>
      <c r="J5" s="51"/>
      <c r="K5" s="51"/>
      <c r="L5" s="51"/>
      <c r="M5" s="51"/>
    </row>
    <row r="6" spans="4:7" ht="45" customHeight="1" thickBot="1">
      <c r="D6" s="119" t="s">
        <v>92</v>
      </c>
      <c r="E6" s="119"/>
      <c r="F6" s="119"/>
      <c r="G6" s="119"/>
    </row>
    <row r="7" spans="1:11" ht="33.75" customHeight="1" thickBot="1">
      <c r="A7" s="6" t="s">
        <v>4</v>
      </c>
      <c r="B7" s="4" t="s">
        <v>0</v>
      </c>
      <c r="C7" s="3"/>
      <c r="D7" s="55" t="s">
        <v>2</v>
      </c>
      <c r="E7" s="56"/>
      <c r="F7" s="57"/>
      <c r="G7" s="55" t="s">
        <v>72</v>
      </c>
      <c r="H7" s="56"/>
      <c r="I7" s="56"/>
      <c r="J7" s="6" t="s">
        <v>73</v>
      </c>
      <c r="K7" s="10"/>
    </row>
    <row r="8" spans="1:11" ht="89.25" customHeight="1">
      <c r="A8" s="2">
        <v>1</v>
      </c>
      <c r="B8" s="5" t="s">
        <v>1</v>
      </c>
      <c r="C8" s="2"/>
      <c r="D8" s="58" t="s">
        <v>3</v>
      </c>
      <c r="E8" s="59"/>
      <c r="F8" s="60"/>
      <c r="G8" s="61">
        <v>5360.82</v>
      </c>
      <c r="H8" s="62"/>
      <c r="I8" s="62"/>
      <c r="J8" s="68">
        <v>13597.65</v>
      </c>
      <c r="K8" s="69"/>
    </row>
    <row r="9" spans="1:11" ht="15">
      <c r="A9" s="108">
        <v>2</v>
      </c>
      <c r="B9" s="109" t="s">
        <v>18</v>
      </c>
      <c r="C9" s="110"/>
      <c r="D9" s="111" t="s">
        <v>29</v>
      </c>
      <c r="E9" s="112"/>
      <c r="F9" s="113"/>
      <c r="G9" s="77">
        <v>0</v>
      </c>
      <c r="H9" s="78"/>
      <c r="I9" s="79"/>
      <c r="J9" s="70">
        <v>0</v>
      </c>
      <c r="K9" s="70"/>
    </row>
    <row r="10" spans="1:11" ht="15">
      <c r="A10" s="96"/>
      <c r="B10" s="98"/>
      <c r="C10" s="99"/>
      <c r="D10" s="102"/>
      <c r="E10" s="103"/>
      <c r="F10" s="104"/>
      <c r="G10" s="80"/>
      <c r="H10" s="81"/>
      <c r="I10" s="82"/>
      <c r="J10" s="70"/>
      <c r="K10" s="70"/>
    </row>
    <row r="11" spans="1:11" ht="15">
      <c r="A11" s="97"/>
      <c r="B11" s="100"/>
      <c r="C11" s="101"/>
      <c r="D11" s="105"/>
      <c r="E11" s="106"/>
      <c r="F11" s="107"/>
      <c r="G11" s="83"/>
      <c r="H11" s="84"/>
      <c r="I11" s="85"/>
      <c r="J11" s="70"/>
      <c r="K11" s="70"/>
    </row>
    <row r="12" spans="1:11" ht="15">
      <c r="A12" s="108">
        <v>3</v>
      </c>
      <c r="B12" s="109" t="s">
        <v>28</v>
      </c>
      <c r="C12" s="110"/>
      <c r="D12" s="111" t="s">
        <v>66</v>
      </c>
      <c r="E12" s="112"/>
      <c r="F12" s="113"/>
      <c r="G12" s="77">
        <v>62.83</v>
      </c>
      <c r="H12" s="78"/>
      <c r="I12" s="79"/>
      <c r="J12" s="71">
        <v>174.17</v>
      </c>
      <c r="K12" s="72"/>
    </row>
    <row r="13" spans="1:11" ht="15">
      <c r="A13" s="96"/>
      <c r="B13" s="98"/>
      <c r="C13" s="99"/>
      <c r="D13" s="102"/>
      <c r="E13" s="103"/>
      <c r="F13" s="104"/>
      <c r="G13" s="80"/>
      <c r="H13" s="81"/>
      <c r="I13" s="82"/>
      <c r="J13" s="73"/>
      <c r="K13" s="74"/>
    </row>
    <row r="14" spans="1:11" ht="15">
      <c r="A14" s="97"/>
      <c r="B14" s="100"/>
      <c r="C14" s="101"/>
      <c r="D14" s="105"/>
      <c r="E14" s="106"/>
      <c r="F14" s="107"/>
      <c r="G14" s="83"/>
      <c r="H14" s="84"/>
      <c r="I14" s="85"/>
      <c r="J14" s="75"/>
      <c r="K14" s="76"/>
    </row>
    <row r="15" spans="1:11" ht="15" hidden="1">
      <c r="A15" s="96"/>
      <c r="B15" s="98"/>
      <c r="C15" s="99"/>
      <c r="D15" s="102"/>
      <c r="E15" s="103"/>
      <c r="F15" s="104"/>
      <c r="G15" s="41"/>
      <c r="H15" s="41"/>
      <c r="I15" s="41"/>
      <c r="J15" s="42"/>
      <c r="K15" s="42"/>
    </row>
    <row r="16" spans="1:11" ht="15" hidden="1">
      <c r="A16" s="97"/>
      <c r="B16" s="100"/>
      <c r="C16" s="101"/>
      <c r="D16" s="105"/>
      <c r="E16" s="106"/>
      <c r="F16" s="107"/>
      <c r="G16" s="41"/>
      <c r="H16" s="41"/>
      <c r="I16" s="41"/>
      <c r="J16" s="42"/>
      <c r="K16" s="42"/>
    </row>
    <row r="17" spans="1:11" ht="45" customHeight="1">
      <c r="A17" s="108">
        <v>4</v>
      </c>
      <c r="B17" s="109" t="s">
        <v>39</v>
      </c>
      <c r="C17" s="110"/>
      <c r="D17" s="111" t="s">
        <v>61</v>
      </c>
      <c r="E17" s="112"/>
      <c r="F17" s="113"/>
      <c r="G17" s="77">
        <v>4746.08</v>
      </c>
      <c r="H17" s="78"/>
      <c r="I17" s="79"/>
      <c r="J17" s="71">
        <v>4746.08</v>
      </c>
      <c r="K17" s="72"/>
    </row>
    <row r="18" spans="1:11" ht="15">
      <c r="A18" s="96"/>
      <c r="B18" s="98"/>
      <c r="C18" s="99"/>
      <c r="D18" s="102"/>
      <c r="E18" s="103"/>
      <c r="F18" s="104"/>
      <c r="G18" s="80"/>
      <c r="H18" s="81"/>
      <c r="I18" s="82"/>
      <c r="J18" s="73"/>
      <c r="K18" s="74"/>
    </row>
    <row r="19" spans="1:11" ht="15">
      <c r="A19" s="97"/>
      <c r="B19" s="100"/>
      <c r="C19" s="101"/>
      <c r="D19" s="105"/>
      <c r="E19" s="106"/>
      <c r="F19" s="107"/>
      <c r="G19" s="83"/>
      <c r="H19" s="84"/>
      <c r="I19" s="85"/>
      <c r="J19" s="75"/>
      <c r="K19" s="76"/>
    </row>
    <row r="20" spans="1:11" ht="75" customHeight="1">
      <c r="A20" s="14">
        <v>5</v>
      </c>
      <c r="B20" s="86" t="s">
        <v>67</v>
      </c>
      <c r="C20" s="87"/>
      <c r="D20" s="88" t="s">
        <v>68</v>
      </c>
      <c r="E20" s="89"/>
      <c r="F20" s="90"/>
      <c r="G20" s="91">
        <v>100</v>
      </c>
      <c r="H20" s="92"/>
      <c r="I20" s="93"/>
      <c r="J20" s="94">
        <v>200</v>
      </c>
      <c r="K20" s="95"/>
    </row>
    <row r="21" spans="1:11" ht="75" customHeight="1">
      <c r="A21" s="14">
        <v>6</v>
      </c>
      <c r="B21" s="86" t="s">
        <v>69</v>
      </c>
      <c r="C21" s="87"/>
      <c r="D21" s="88" t="s">
        <v>70</v>
      </c>
      <c r="E21" s="89"/>
      <c r="F21" s="90"/>
      <c r="G21" s="91">
        <v>5</v>
      </c>
      <c r="H21" s="92"/>
      <c r="I21" s="93"/>
      <c r="J21" s="94">
        <v>5</v>
      </c>
      <c r="K21" s="95"/>
    </row>
    <row r="22" spans="1:11" ht="15">
      <c r="A22" s="1"/>
      <c r="B22" s="63"/>
      <c r="C22" s="64"/>
      <c r="D22" s="52" t="s">
        <v>16</v>
      </c>
      <c r="E22" s="53"/>
      <c r="F22" s="54"/>
      <c r="G22" s="65">
        <f>SUM(G8:I21)</f>
        <v>10274.73</v>
      </c>
      <c r="H22" s="66"/>
      <c r="I22" s="67"/>
      <c r="J22" s="52">
        <f>SUM(J8:K21)</f>
        <v>18722.9</v>
      </c>
      <c r="K22" s="54"/>
    </row>
    <row r="24" spans="2:7" ht="15">
      <c r="B24" s="24" t="s">
        <v>59</v>
      </c>
      <c r="C24" s="25"/>
      <c r="D24" s="25"/>
      <c r="E24" s="25"/>
      <c r="F24" s="25"/>
      <c r="G24" s="26">
        <v>0</v>
      </c>
    </row>
    <row r="25" spans="2:7" ht="15">
      <c r="B25" s="27" t="s">
        <v>52</v>
      </c>
      <c r="G25" s="28">
        <v>0</v>
      </c>
    </row>
    <row r="26" spans="2:7" ht="15">
      <c r="B26" s="27" t="s">
        <v>60</v>
      </c>
      <c r="G26" s="16">
        <v>0</v>
      </c>
    </row>
    <row r="27" spans="2:7" ht="15">
      <c r="B27" s="27" t="s">
        <v>57</v>
      </c>
      <c r="G27" s="28">
        <v>0</v>
      </c>
    </row>
    <row r="28" spans="2:7" ht="15">
      <c r="B28" s="27" t="s">
        <v>58</v>
      </c>
      <c r="G28" s="28">
        <v>0</v>
      </c>
    </row>
    <row r="29" spans="2:7" ht="15">
      <c r="B29" s="29" t="s">
        <v>83</v>
      </c>
      <c r="C29" s="30"/>
      <c r="D29" s="30"/>
      <c r="E29" s="30"/>
      <c r="F29" s="30"/>
      <c r="G29" s="5">
        <v>0</v>
      </c>
    </row>
    <row r="31" spans="2:14" ht="15">
      <c r="B31" t="s">
        <v>48</v>
      </c>
      <c r="D31" s="15">
        <v>0</v>
      </c>
      <c r="E31" t="s">
        <v>54</v>
      </c>
      <c r="G31" t="s">
        <v>71</v>
      </c>
      <c r="J31" s="15">
        <v>0</v>
      </c>
      <c r="K31" t="s">
        <v>55</v>
      </c>
      <c r="N31" t="s">
        <v>71</v>
      </c>
    </row>
    <row r="33" ht="15">
      <c r="B33" t="s">
        <v>49</v>
      </c>
    </row>
    <row r="34" ht="15">
      <c r="B34" t="s">
        <v>50</v>
      </c>
    </row>
    <row r="35" ht="15">
      <c r="B35" t="s">
        <v>51</v>
      </c>
    </row>
    <row r="37" ht="15">
      <c r="B37" t="s">
        <v>74</v>
      </c>
    </row>
    <row r="38" spans="3:6" ht="15">
      <c r="C38" s="36" t="s">
        <v>90</v>
      </c>
      <c r="E38" s="48">
        <f>(10274.734)/1158.4/7</f>
        <v>1.2671090666929756</v>
      </c>
      <c r="F38" t="s">
        <v>94</v>
      </c>
    </row>
    <row r="39" spans="3:6" ht="15">
      <c r="C39" s="36" t="s">
        <v>91</v>
      </c>
      <c r="E39" s="48">
        <f>J22/1158.4/7</f>
        <v>2.3089606353591163</v>
      </c>
      <c r="F39" t="s">
        <v>93</v>
      </c>
    </row>
  </sheetData>
  <sheetProtection/>
  <mergeCells count="40">
    <mergeCell ref="A9:A11"/>
    <mergeCell ref="B9:C11"/>
    <mergeCell ref="D9:F11"/>
    <mergeCell ref="G9:I11"/>
    <mergeCell ref="A12:A14"/>
    <mergeCell ref="B12:C14"/>
    <mergeCell ref="D12:F14"/>
    <mergeCell ref="G12:I14"/>
    <mergeCell ref="A15:A16"/>
    <mergeCell ref="B15:C16"/>
    <mergeCell ref="D15:F16"/>
    <mergeCell ref="A17:A19"/>
    <mergeCell ref="B17:C19"/>
    <mergeCell ref="D17:F19"/>
    <mergeCell ref="G20:I20"/>
    <mergeCell ref="B21:C21"/>
    <mergeCell ref="D21:F21"/>
    <mergeCell ref="G21:I21"/>
    <mergeCell ref="J20:K20"/>
    <mergeCell ref="J21:K21"/>
    <mergeCell ref="B22:C22"/>
    <mergeCell ref="G22:I22"/>
    <mergeCell ref="J8:K8"/>
    <mergeCell ref="J9:K11"/>
    <mergeCell ref="J12:K14"/>
    <mergeCell ref="J17:K19"/>
    <mergeCell ref="J22:K22"/>
    <mergeCell ref="G17:I19"/>
    <mergeCell ref="B20:C20"/>
    <mergeCell ref="D20:F20"/>
    <mergeCell ref="I1:M1"/>
    <mergeCell ref="H3:M3"/>
    <mergeCell ref="H4:M4"/>
    <mergeCell ref="H5:M5"/>
    <mergeCell ref="D22:F22"/>
    <mergeCell ref="D6:G6"/>
    <mergeCell ref="D7:F7"/>
    <mergeCell ref="D8:F8"/>
    <mergeCell ref="G7:I7"/>
    <mergeCell ref="G8:I8"/>
  </mergeCells>
  <printOptions/>
  <pageMargins left="0.9055118110236221" right="0.31496062992125984" top="0.7480314960629921" bottom="0.35433070866141736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20" sqref="E20"/>
    </sheetView>
  </sheetViews>
  <sheetFormatPr defaultColWidth="9.140625" defaultRowHeight="15"/>
  <cols>
    <col min="2" max="2" width="16.8515625" style="0" customWidth="1"/>
    <col min="3" max="4" width="17.57421875" style="0" customWidth="1"/>
    <col min="5" max="5" width="17.7109375" style="0" customWidth="1"/>
    <col min="6" max="6" width="61.7109375" style="0" customWidth="1"/>
  </cols>
  <sheetData>
    <row r="1" spans="2:4" ht="15">
      <c r="B1" s="114" t="s">
        <v>17</v>
      </c>
      <c r="C1" s="114"/>
      <c r="D1" s="114"/>
    </row>
    <row r="2" ht="15.75" thickBot="1"/>
    <row r="3" spans="1:6" ht="15">
      <c r="A3" s="18" t="s">
        <v>4</v>
      </c>
      <c r="B3" s="17" t="s">
        <v>5</v>
      </c>
      <c r="C3" s="17" t="s">
        <v>76</v>
      </c>
      <c r="D3" s="20" t="s">
        <v>6</v>
      </c>
      <c r="E3" s="11" t="s">
        <v>86</v>
      </c>
      <c r="F3" s="11" t="s">
        <v>77</v>
      </c>
    </row>
    <row r="4" spans="1:6" ht="15">
      <c r="A4" s="11">
        <v>1</v>
      </c>
      <c r="B4" s="1" t="s">
        <v>40</v>
      </c>
      <c r="C4" s="1">
        <v>5.985</v>
      </c>
      <c r="D4" s="21">
        <v>977.65</v>
      </c>
      <c r="E4" s="40">
        <f>D4/C4</f>
        <v>163.3500417710944</v>
      </c>
      <c r="F4" s="1">
        <f>C4*410</f>
        <v>2453.85</v>
      </c>
    </row>
    <row r="5" spans="1:6" ht="15">
      <c r="A5" s="11">
        <v>2</v>
      </c>
      <c r="B5" s="1" t="s">
        <v>41</v>
      </c>
      <c r="C5" s="1">
        <v>5.985</v>
      </c>
      <c r="D5" s="21">
        <v>977.65</v>
      </c>
      <c r="E5" s="40">
        <f aca="true" t="shared" si="0" ref="E5:E15">D5/C5</f>
        <v>163.3500417710944</v>
      </c>
      <c r="F5" s="1">
        <f aca="true" t="shared" si="1" ref="F5:F10">C5*410</f>
        <v>2453.85</v>
      </c>
    </row>
    <row r="6" spans="1:6" ht="15">
      <c r="A6" s="11">
        <v>3</v>
      </c>
      <c r="B6" s="1" t="s">
        <v>42</v>
      </c>
      <c r="C6" s="1">
        <v>4.605</v>
      </c>
      <c r="D6" s="21">
        <v>752.23</v>
      </c>
      <c r="E6" s="40">
        <f t="shared" si="0"/>
        <v>163.35070575461455</v>
      </c>
      <c r="F6" s="1">
        <f t="shared" si="1"/>
        <v>1888.0500000000002</v>
      </c>
    </row>
    <row r="7" spans="1:6" ht="15">
      <c r="A7" s="11">
        <v>4</v>
      </c>
      <c r="B7" s="1" t="s">
        <v>43</v>
      </c>
      <c r="C7" s="1">
        <v>3.84</v>
      </c>
      <c r="D7" s="21">
        <v>627.27</v>
      </c>
      <c r="E7" s="40">
        <f t="shared" si="0"/>
        <v>163.3515625</v>
      </c>
      <c r="F7" s="1">
        <f t="shared" si="1"/>
        <v>1574.3999999999999</v>
      </c>
    </row>
    <row r="8" spans="1:6" ht="15">
      <c r="A8" s="11">
        <v>6</v>
      </c>
      <c r="B8" s="7" t="s">
        <v>7</v>
      </c>
      <c r="C8" s="1">
        <v>2.175</v>
      </c>
      <c r="D8" s="21">
        <v>349.77</v>
      </c>
      <c r="E8" s="40">
        <f t="shared" si="0"/>
        <v>160.8137931034483</v>
      </c>
      <c r="F8" s="1">
        <f t="shared" si="1"/>
        <v>891.7499999999999</v>
      </c>
    </row>
    <row r="9" spans="1:6" ht="15">
      <c r="A9" s="11">
        <v>7</v>
      </c>
      <c r="B9" s="1" t="s">
        <v>8</v>
      </c>
      <c r="C9" s="1">
        <v>4.575</v>
      </c>
      <c r="D9" s="21">
        <v>725.19</v>
      </c>
      <c r="E9" s="40">
        <f t="shared" si="0"/>
        <v>158.51147540983607</v>
      </c>
      <c r="F9" s="1">
        <f t="shared" si="1"/>
        <v>1875.75</v>
      </c>
    </row>
    <row r="10" spans="1:6" ht="15">
      <c r="A10" s="11">
        <v>8</v>
      </c>
      <c r="B10" s="1" t="s">
        <v>10</v>
      </c>
      <c r="C10" s="1">
        <v>6</v>
      </c>
      <c r="D10" s="21">
        <v>951.06</v>
      </c>
      <c r="E10" s="40">
        <f t="shared" si="0"/>
        <v>158.51</v>
      </c>
      <c r="F10" s="1">
        <f t="shared" si="1"/>
        <v>2460</v>
      </c>
    </row>
    <row r="11" spans="1:6" ht="15">
      <c r="A11" s="11"/>
      <c r="B11" s="11" t="s">
        <v>56</v>
      </c>
      <c r="C11" s="11">
        <f>SUM(C4:C10)</f>
        <v>33.165000000000006</v>
      </c>
      <c r="D11" s="22">
        <f>SUM(D4:D10)</f>
        <v>5360.82</v>
      </c>
      <c r="E11" s="11">
        <f t="shared" si="0"/>
        <v>161.64088647670732</v>
      </c>
      <c r="F11" s="11">
        <f>SUM(F4:F10)</f>
        <v>13597.65</v>
      </c>
    </row>
    <row r="12" spans="1:6" ht="15">
      <c r="A12" s="11">
        <v>9</v>
      </c>
      <c r="B12" s="1" t="s">
        <v>11</v>
      </c>
      <c r="C12" s="1">
        <v>4.95</v>
      </c>
      <c r="D12" s="21">
        <v>784.63</v>
      </c>
      <c r="E12" s="39">
        <f t="shared" si="0"/>
        <v>158.5111111111111</v>
      </c>
      <c r="F12" s="8"/>
    </row>
    <row r="13" spans="1:5" ht="15">
      <c r="A13" s="11">
        <v>10</v>
      </c>
      <c r="B13" s="1" t="s">
        <v>12</v>
      </c>
      <c r="C13" s="1">
        <v>3.9</v>
      </c>
      <c r="D13" s="21">
        <v>618.19</v>
      </c>
      <c r="E13" s="39">
        <f t="shared" si="0"/>
        <v>158.51025641025643</v>
      </c>
    </row>
    <row r="14" spans="1:5" ht="15">
      <c r="A14" s="11">
        <v>11</v>
      </c>
      <c r="B14" s="1" t="s">
        <v>26</v>
      </c>
      <c r="C14" s="1">
        <v>2.835</v>
      </c>
      <c r="D14" s="21">
        <v>449.37</v>
      </c>
      <c r="E14" s="39">
        <f t="shared" si="0"/>
        <v>158.5079365079365</v>
      </c>
    </row>
    <row r="15" spans="1:5" ht="15.75" thickBot="1">
      <c r="A15" s="11">
        <v>12</v>
      </c>
      <c r="B15" s="1" t="s">
        <v>27</v>
      </c>
      <c r="C15" s="1">
        <v>2.37</v>
      </c>
      <c r="D15" s="21">
        <v>831.63</v>
      </c>
      <c r="E15" s="39">
        <f t="shared" si="0"/>
        <v>350.89873417721515</v>
      </c>
    </row>
    <row r="16" spans="1:4" ht="15.75" thickBot="1">
      <c r="A16" s="1"/>
      <c r="B16" s="4" t="s">
        <v>16</v>
      </c>
      <c r="C16" s="9">
        <f>SUM(C12:C15)</f>
        <v>14.055</v>
      </c>
      <c r="D16" s="10">
        <f>SUM(D12:D15)</f>
        <v>2683.82</v>
      </c>
    </row>
  </sheetData>
  <sheetProtection/>
  <mergeCells count="1">
    <mergeCell ref="B1:D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8"/>
  <sheetViews>
    <sheetView zoomScalePageLayoutView="0" workbookViewId="0" topLeftCell="A1">
      <selection activeCell="N19" sqref="N19"/>
    </sheetView>
  </sheetViews>
  <sheetFormatPr defaultColWidth="9.140625" defaultRowHeight="15"/>
  <cols>
    <col min="2" max="2" width="23.7109375" style="0" customWidth="1"/>
    <col min="3" max="3" width="16.7109375" style="0" customWidth="1"/>
    <col min="4" max="4" width="10.421875" style="0" customWidth="1"/>
    <col min="16" max="16" width="11.57421875" style="0" customWidth="1"/>
  </cols>
  <sheetData>
    <row r="2" spans="2:5" ht="15">
      <c r="B2" s="114" t="s">
        <v>53</v>
      </c>
      <c r="C2" s="114"/>
      <c r="D2" s="114"/>
      <c r="E2" s="114"/>
    </row>
    <row r="3" ht="15.75" thickBot="1"/>
    <row r="4" spans="1:17" ht="15">
      <c r="A4" s="115" t="s">
        <v>4</v>
      </c>
      <c r="B4" s="115" t="s">
        <v>44</v>
      </c>
      <c r="C4" s="115" t="s">
        <v>31</v>
      </c>
      <c r="D4" s="115"/>
      <c r="E4" s="115" t="s">
        <v>32</v>
      </c>
      <c r="F4" s="115"/>
      <c r="G4" s="115" t="s">
        <v>13</v>
      </c>
      <c r="H4" s="115"/>
      <c r="I4" s="115" t="s">
        <v>14</v>
      </c>
      <c r="J4" s="115"/>
      <c r="K4" s="115" t="s">
        <v>37</v>
      </c>
      <c r="L4" s="115"/>
      <c r="M4" s="115" t="s">
        <v>38</v>
      </c>
      <c r="N4" s="115"/>
      <c r="O4" s="115" t="s">
        <v>9</v>
      </c>
      <c r="P4" s="52"/>
      <c r="Q4" s="117" t="s">
        <v>47</v>
      </c>
    </row>
    <row r="5" spans="1:17" ht="15.75" thickBot="1">
      <c r="A5" s="116"/>
      <c r="B5" s="116"/>
      <c r="C5" s="19" t="s">
        <v>45</v>
      </c>
      <c r="D5" s="19" t="s">
        <v>46</v>
      </c>
      <c r="E5" s="19" t="s">
        <v>45</v>
      </c>
      <c r="F5" s="19" t="s">
        <v>46</v>
      </c>
      <c r="G5" s="19" t="s">
        <v>45</v>
      </c>
      <c r="H5" s="19" t="s">
        <v>46</v>
      </c>
      <c r="I5" s="19" t="s">
        <v>45</v>
      </c>
      <c r="J5" s="19" t="s">
        <v>46</v>
      </c>
      <c r="K5" s="19" t="s">
        <v>45</v>
      </c>
      <c r="L5" s="19" t="s">
        <v>46</v>
      </c>
      <c r="M5" s="19" t="s">
        <v>45</v>
      </c>
      <c r="N5" s="19" t="s">
        <v>46</v>
      </c>
      <c r="O5" s="19" t="s">
        <v>45</v>
      </c>
      <c r="P5" s="23" t="s">
        <v>46</v>
      </c>
      <c r="Q5" s="118"/>
    </row>
    <row r="6" spans="1:17" ht="15">
      <c r="A6" s="1">
        <v>2</v>
      </c>
      <c r="B6" s="1" t="s">
        <v>78</v>
      </c>
      <c r="C6" s="1">
        <v>500</v>
      </c>
      <c r="D6" s="1">
        <v>117.95</v>
      </c>
      <c r="E6" s="1">
        <v>500</v>
      </c>
      <c r="F6" s="1">
        <v>117.95</v>
      </c>
      <c r="G6" s="1">
        <v>500</v>
      </c>
      <c r="H6" s="1">
        <v>117.95</v>
      </c>
      <c r="I6" s="1">
        <v>500</v>
      </c>
      <c r="J6" s="1">
        <v>117.95</v>
      </c>
      <c r="K6" s="1">
        <v>500</v>
      </c>
      <c r="L6" s="1">
        <v>117.95</v>
      </c>
      <c r="M6" s="1">
        <v>500</v>
      </c>
      <c r="N6" s="1">
        <v>117.95</v>
      </c>
      <c r="O6" s="1">
        <v>500</v>
      </c>
      <c r="P6" s="1">
        <v>117.95</v>
      </c>
      <c r="Q6" s="2">
        <f>SUM(C6:P6)</f>
        <v>4325.65</v>
      </c>
    </row>
    <row r="7" spans="1:17" ht="15">
      <c r="A7" s="1">
        <v>3</v>
      </c>
      <c r="B7" s="1" t="s">
        <v>79</v>
      </c>
      <c r="C7" s="1">
        <v>48.6</v>
      </c>
      <c r="D7" s="39">
        <f>C7*23.59%</f>
        <v>11.46474</v>
      </c>
      <c r="E7" s="1">
        <v>48.6</v>
      </c>
      <c r="F7" s="1">
        <v>11.46</v>
      </c>
      <c r="G7" s="1">
        <v>48.6</v>
      </c>
      <c r="H7" s="1">
        <v>11.46</v>
      </c>
      <c r="I7" s="1">
        <v>48.6</v>
      </c>
      <c r="J7" s="1">
        <v>11.46</v>
      </c>
      <c r="K7" s="1">
        <v>48.6</v>
      </c>
      <c r="L7" s="1">
        <v>11.46</v>
      </c>
      <c r="M7" s="1">
        <v>48.6</v>
      </c>
      <c r="N7" s="1">
        <v>11.46</v>
      </c>
      <c r="O7" s="1">
        <v>48.6</v>
      </c>
      <c r="P7" s="1">
        <v>11.46</v>
      </c>
      <c r="Q7" s="1">
        <f>SUM(C7:P7)</f>
        <v>420.42474</v>
      </c>
    </row>
    <row r="8" ht="15">
      <c r="Q8" s="15">
        <f>SUM(Q6:Q7)</f>
        <v>4746.07474</v>
      </c>
    </row>
  </sheetData>
  <sheetProtection/>
  <mergeCells count="11">
    <mergeCell ref="M4:N4"/>
    <mergeCell ref="O4:P4"/>
    <mergeCell ref="A4:A5"/>
    <mergeCell ref="B4:B5"/>
    <mergeCell ref="Q4:Q5"/>
    <mergeCell ref="B2:E2"/>
    <mergeCell ref="C4:D4"/>
    <mergeCell ref="E4:F4"/>
    <mergeCell ref="G4:H4"/>
    <mergeCell ref="I4:J4"/>
    <mergeCell ref="K4:L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D14" sqref="D14"/>
    </sheetView>
  </sheetViews>
  <sheetFormatPr defaultColWidth="9.140625" defaultRowHeight="15"/>
  <cols>
    <col min="2" max="2" width="16.57421875" style="0" customWidth="1"/>
    <col min="3" max="3" width="35.7109375" style="0" customWidth="1"/>
    <col min="4" max="4" width="18.140625" style="0" customWidth="1"/>
    <col min="5" max="5" width="12.28125" style="0" customWidth="1"/>
    <col min="6" max="6" width="16.57421875" style="0" customWidth="1"/>
    <col min="7" max="7" width="15.140625" style="0" customWidth="1"/>
    <col min="8" max="8" width="18.140625" style="0" customWidth="1"/>
  </cols>
  <sheetData>
    <row r="1" spans="2:6" ht="15">
      <c r="B1" s="114" t="s">
        <v>18</v>
      </c>
      <c r="C1" s="114"/>
      <c r="D1" s="114"/>
      <c r="E1" s="114"/>
      <c r="F1" s="114"/>
    </row>
    <row r="3" spans="1:8" ht="47.25" customHeight="1">
      <c r="A3" s="11" t="s">
        <v>4</v>
      </c>
      <c r="B3" s="11" t="s">
        <v>19</v>
      </c>
      <c r="C3" s="11" t="s">
        <v>20</v>
      </c>
      <c r="D3" s="11" t="s">
        <v>21</v>
      </c>
      <c r="E3" s="13" t="s">
        <v>25</v>
      </c>
      <c r="F3" s="11" t="s">
        <v>22</v>
      </c>
      <c r="G3" s="13" t="s">
        <v>23</v>
      </c>
      <c r="H3" s="13" t="s">
        <v>24</v>
      </c>
    </row>
    <row r="4" spans="1:8" ht="30" customHeight="1">
      <c r="A4" s="1">
        <v>1</v>
      </c>
      <c r="B4" s="1" t="s">
        <v>85</v>
      </c>
      <c r="C4" s="12" t="s">
        <v>84</v>
      </c>
      <c r="D4" s="1">
        <v>13861.6</v>
      </c>
      <c r="E4" s="1">
        <v>13861.6</v>
      </c>
      <c r="F4" s="1">
        <f>D4-E4</f>
        <v>0</v>
      </c>
      <c r="G4" s="1">
        <v>10</v>
      </c>
      <c r="H4" s="1">
        <v>0</v>
      </c>
    </row>
    <row r="5" spans="1:8" ht="15">
      <c r="A5" s="1"/>
      <c r="B5" s="1"/>
      <c r="C5" s="1"/>
      <c r="D5" s="1"/>
      <c r="E5" s="1"/>
      <c r="F5" s="1"/>
      <c r="G5" s="11" t="s">
        <v>16</v>
      </c>
      <c r="H5" s="11">
        <f>SUM(H4:H4)</f>
        <v>0</v>
      </c>
    </row>
  </sheetData>
  <sheetProtection/>
  <mergeCells count="1">
    <mergeCell ref="B1:F1"/>
  </mergeCells>
  <printOptions/>
  <pageMargins left="0.7086614173228347" right="0.31496062992125984" top="1.141732283464567" bottom="0.7480314960629921" header="0.31496062992125984" footer="0.31496062992125984"/>
  <pageSetup horizontalDpi="600" verticalDpi="600" orientation="portrait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F23" sqref="F23"/>
    </sheetView>
  </sheetViews>
  <sheetFormatPr defaultColWidth="9.140625" defaultRowHeight="15"/>
  <cols>
    <col min="2" max="3" width="13.00390625" style="0" customWidth="1"/>
    <col min="5" max="5" width="11.00390625" style="0" customWidth="1"/>
    <col min="6" max="7" width="19.8515625" style="0" customWidth="1"/>
    <col min="8" max="8" width="18.00390625" style="0" customWidth="1"/>
  </cols>
  <sheetData>
    <row r="1" spans="2:4" ht="15">
      <c r="B1" s="15" t="s">
        <v>30</v>
      </c>
      <c r="C1" s="15"/>
      <c r="D1" s="15"/>
    </row>
    <row r="3" spans="1:8" ht="30">
      <c r="A3" s="11" t="s">
        <v>4</v>
      </c>
      <c r="B3" s="11" t="s">
        <v>5</v>
      </c>
      <c r="C3" s="11" t="s">
        <v>6</v>
      </c>
      <c r="D3" s="43" t="s">
        <v>80</v>
      </c>
      <c r="E3" s="43" t="s">
        <v>81</v>
      </c>
      <c r="F3" s="44" t="s">
        <v>82</v>
      </c>
      <c r="G3" s="49" t="s">
        <v>88</v>
      </c>
      <c r="H3" s="49" t="s">
        <v>89</v>
      </c>
    </row>
    <row r="4" spans="1:8" ht="15">
      <c r="A4" s="1">
        <v>1</v>
      </c>
      <c r="B4" s="1" t="s">
        <v>31</v>
      </c>
      <c r="C4" s="1">
        <v>244.04</v>
      </c>
      <c r="D4" s="1">
        <v>1534.14</v>
      </c>
      <c r="E4" s="1">
        <f>C4/D4</f>
        <v>0.15907283559518687</v>
      </c>
      <c r="F4" s="39">
        <f>D4*0.45</f>
        <v>690.363</v>
      </c>
      <c r="G4" s="39">
        <f>C4/1158.4*52.3</f>
        <v>11.018035220994474</v>
      </c>
      <c r="H4" s="39">
        <f>F4/1158.4*52.3</f>
        <v>31.168840555939223</v>
      </c>
    </row>
    <row r="5" spans="1:8" ht="15">
      <c r="A5" s="1">
        <v>2</v>
      </c>
      <c r="B5" s="1" t="s">
        <v>32</v>
      </c>
      <c r="C5" s="1">
        <v>189.47</v>
      </c>
      <c r="D5" s="1">
        <v>1082.38</v>
      </c>
      <c r="E5" s="1">
        <f aca="true" t="shared" si="0" ref="E5:E15">C5/D5</f>
        <v>0.17504942811212326</v>
      </c>
      <c r="F5" s="39">
        <f aca="true" t="shared" si="1" ref="F5:F15">D5*0.45</f>
        <v>487.0710000000001</v>
      </c>
      <c r="G5" s="39">
        <f aca="true" t="shared" si="2" ref="G5:G16">C5/1158.4*52.3</f>
        <v>8.554282631215468</v>
      </c>
      <c r="H5" s="39">
        <f aca="true" t="shared" si="3" ref="H5:H15">F5/1158.4*52.3</f>
        <v>21.990515625</v>
      </c>
    </row>
    <row r="6" spans="1:8" ht="15">
      <c r="A6" s="1">
        <v>3</v>
      </c>
      <c r="B6" s="1" t="s">
        <v>13</v>
      </c>
      <c r="C6" s="1">
        <v>198.21</v>
      </c>
      <c r="D6" s="1">
        <v>1154.79</v>
      </c>
      <c r="E6" s="1">
        <f t="shared" si="0"/>
        <v>0.17164159717351207</v>
      </c>
      <c r="F6" s="39">
        <f t="shared" si="1"/>
        <v>519.6555</v>
      </c>
      <c r="G6" s="39">
        <f t="shared" si="2"/>
        <v>8.948880352209944</v>
      </c>
      <c r="H6" s="39">
        <f t="shared" si="3"/>
        <v>23.461656293162978</v>
      </c>
    </row>
    <row r="7" spans="1:8" ht="15">
      <c r="A7" s="1">
        <v>4</v>
      </c>
      <c r="B7" s="1" t="s">
        <v>14</v>
      </c>
      <c r="C7" s="1">
        <v>186.59</v>
      </c>
      <c r="D7" s="1">
        <v>1058.61</v>
      </c>
      <c r="E7" s="1">
        <f t="shared" si="0"/>
        <v>0.17625943454152146</v>
      </c>
      <c r="F7" s="39">
        <f t="shared" si="1"/>
        <v>476.37449999999995</v>
      </c>
      <c r="G7" s="39">
        <f t="shared" si="2"/>
        <v>8.424255006906076</v>
      </c>
      <c r="H7" s="39">
        <f t="shared" si="3"/>
        <v>21.50758490158839</v>
      </c>
    </row>
    <row r="8" spans="1:8" ht="15">
      <c r="A8" s="1">
        <v>5</v>
      </c>
      <c r="B8" s="1" t="s">
        <v>15</v>
      </c>
      <c r="C8" s="1">
        <v>0</v>
      </c>
      <c r="D8" s="1"/>
      <c r="E8" s="1"/>
      <c r="F8" s="39">
        <f t="shared" si="1"/>
        <v>0</v>
      </c>
      <c r="G8" s="39">
        <f t="shared" si="2"/>
        <v>0</v>
      </c>
      <c r="H8" s="39">
        <f t="shared" si="3"/>
        <v>0</v>
      </c>
    </row>
    <row r="9" spans="1:8" ht="15">
      <c r="A9" s="1">
        <v>6</v>
      </c>
      <c r="B9" s="1" t="s">
        <v>33</v>
      </c>
      <c r="C9" s="1">
        <v>0</v>
      </c>
      <c r="D9" s="1"/>
      <c r="E9" s="1"/>
      <c r="F9" s="39">
        <f t="shared" si="1"/>
        <v>0</v>
      </c>
      <c r="G9" s="39">
        <f t="shared" si="2"/>
        <v>0</v>
      </c>
      <c r="H9" s="39">
        <f t="shared" si="3"/>
        <v>0</v>
      </c>
    </row>
    <row r="10" spans="1:8" ht="15">
      <c r="A10" s="1">
        <v>7</v>
      </c>
      <c r="B10" s="1" t="s">
        <v>34</v>
      </c>
      <c r="C10" s="1">
        <v>0</v>
      </c>
      <c r="D10" s="1"/>
      <c r="E10" s="1"/>
      <c r="F10" s="39">
        <f t="shared" si="1"/>
        <v>0</v>
      </c>
      <c r="G10" s="39">
        <f t="shared" si="2"/>
        <v>0</v>
      </c>
      <c r="H10" s="39">
        <f t="shared" si="3"/>
        <v>0</v>
      </c>
    </row>
    <row r="11" spans="1:8" ht="15">
      <c r="A11" s="1">
        <v>8</v>
      </c>
      <c r="B11" s="1" t="s">
        <v>35</v>
      </c>
      <c r="C11" s="1">
        <v>0</v>
      </c>
      <c r="D11" s="1"/>
      <c r="E11" s="1"/>
      <c r="F11" s="39">
        <f t="shared" si="1"/>
        <v>0</v>
      </c>
      <c r="G11" s="39">
        <f t="shared" si="2"/>
        <v>0</v>
      </c>
      <c r="H11" s="39">
        <f t="shared" si="3"/>
        <v>0</v>
      </c>
    </row>
    <row r="12" spans="1:8" ht="15">
      <c r="A12" s="1">
        <v>9</v>
      </c>
      <c r="B12" s="1" t="s">
        <v>36</v>
      </c>
      <c r="C12" s="1">
        <v>0</v>
      </c>
      <c r="D12" s="1"/>
      <c r="E12" s="1"/>
      <c r="F12" s="39">
        <f t="shared" si="1"/>
        <v>0</v>
      </c>
      <c r="G12" s="39">
        <f t="shared" si="2"/>
        <v>0</v>
      </c>
      <c r="H12" s="39">
        <f t="shared" si="3"/>
        <v>0</v>
      </c>
    </row>
    <row r="13" spans="1:8" ht="15">
      <c r="A13" s="1">
        <v>10</v>
      </c>
      <c r="B13" s="1" t="s">
        <v>37</v>
      </c>
      <c r="C13" s="1">
        <v>165.6</v>
      </c>
      <c r="D13" s="1">
        <v>884.99</v>
      </c>
      <c r="E13" s="1">
        <f t="shared" si="0"/>
        <v>0.18712075842664888</v>
      </c>
      <c r="F13" s="39">
        <f t="shared" si="1"/>
        <v>398.2455</v>
      </c>
      <c r="G13" s="39">
        <f t="shared" si="2"/>
        <v>7.476588397790054</v>
      </c>
      <c r="H13" s="39">
        <f t="shared" si="3"/>
        <v>17.980179255870162</v>
      </c>
    </row>
    <row r="14" spans="1:8" ht="15">
      <c r="A14" s="1">
        <v>11</v>
      </c>
      <c r="B14" s="1" t="s">
        <v>38</v>
      </c>
      <c r="C14" s="1">
        <v>192.27</v>
      </c>
      <c r="D14" s="1">
        <v>1105.64</v>
      </c>
      <c r="E14" s="1">
        <f t="shared" si="0"/>
        <v>0.17389928005499078</v>
      </c>
      <c r="F14" s="39">
        <f t="shared" si="1"/>
        <v>497.53800000000007</v>
      </c>
      <c r="G14" s="39">
        <f t="shared" si="2"/>
        <v>8.680698377071822</v>
      </c>
      <c r="H14" s="39">
        <f t="shared" si="3"/>
        <v>22.463084772099446</v>
      </c>
    </row>
    <row r="15" spans="1:8" ht="15">
      <c r="A15" s="1">
        <v>12</v>
      </c>
      <c r="B15" s="1" t="s">
        <v>9</v>
      </c>
      <c r="C15" s="1">
        <v>215.4</v>
      </c>
      <c r="D15" s="1">
        <v>1752.39</v>
      </c>
      <c r="E15" s="1">
        <f t="shared" si="0"/>
        <v>0.12291784363069864</v>
      </c>
      <c r="F15" s="39">
        <f t="shared" si="1"/>
        <v>788.5755</v>
      </c>
      <c r="G15" s="39">
        <f t="shared" si="2"/>
        <v>9.724982734806629</v>
      </c>
      <c r="H15" s="39">
        <f t="shared" si="3"/>
        <v>35.60298571305248</v>
      </c>
    </row>
    <row r="16" spans="2:8" ht="15">
      <c r="B16" s="11" t="s">
        <v>16</v>
      </c>
      <c r="C16" s="11">
        <f>SUM(C4:C15)</f>
        <v>1391.5800000000002</v>
      </c>
      <c r="D16" s="1"/>
      <c r="E16" s="1"/>
      <c r="F16" s="45">
        <f>SUM(F4:F15)</f>
        <v>3857.823</v>
      </c>
      <c r="G16" s="45">
        <f t="shared" si="2"/>
        <v>62.82772272099447</v>
      </c>
      <c r="H16" s="45">
        <f>F16/1158.4*52.3</f>
        <v>174.17484711671267</v>
      </c>
    </row>
    <row r="17" spans="6:7" ht="15">
      <c r="F17" s="46"/>
      <c r="G17" s="46"/>
    </row>
    <row r="18" spans="6:7" ht="15">
      <c r="F18" s="46"/>
      <c r="G18" s="46"/>
    </row>
    <row r="19" spans="6:7" ht="15">
      <c r="F19" s="46"/>
      <c r="G19" s="46"/>
    </row>
    <row r="20" spans="6:7" ht="15">
      <c r="F20" s="46"/>
      <c r="G20" s="46"/>
    </row>
    <row r="21" spans="3:7" ht="15">
      <c r="C21" s="15"/>
      <c r="F21" s="47"/>
      <c r="G21" s="47"/>
    </row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E11" sqref="E11"/>
    </sheetView>
  </sheetViews>
  <sheetFormatPr defaultColWidth="9.140625" defaultRowHeight="15"/>
  <cols>
    <col min="2" max="2" width="27.8515625" style="0" customWidth="1"/>
    <col min="3" max="3" width="32.57421875" style="0" customWidth="1"/>
  </cols>
  <sheetData>
    <row r="1" ht="15">
      <c r="C1" s="15" t="s">
        <v>65</v>
      </c>
    </row>
    <row r="3" spans="1:3" ht="15.75">
      <c r="A3" s="31"/>
      <c r="B3" s="32" t="s">
        <v>62</v>
      </c>
      <c r="C3" s="33" t="s">
        <v>63</v>
      </c>
    </row>
    <row r="4" spans="1:3" ht="15.75">
      <c r="A4" s="32">
        <v>1</v>
      </c>
      <c r="B4" s="32" t="s">
        <v>87</v>
      </c>
      <c r="C4" s="32">
        <v>1158.4</v>
      </c>
    </row>
    <row r="5" spans="1:3" ht="15.75">
      <c r="A5" s="32"/>
      <c r="B5" s="32"/>
      <c r="C5" s="32"/>
    </row>
    <row r="6" spans="1:3" ht="15.75">
      <c r="A6" s="32"/>
      <c r="B6" s="34" t="s">
        <v>64</v>
      </c>
      <c r="C6" s="35">
        <v>1158.4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Krista Dzene</dc:creator>
  <cp:keywords/>
  <dc:description/>
  <cp:lastModifiedBy>Daiga Naroga</cp:lastModifiedBy>
  <cp:lastPrinted>2022-10-04T13:52:21Z</cp:lastPrinted>
  <dcterms:created xsi:type="dcterms:W3CDTF">2022-08-02T07:11:47Z</dcterms:created>
  <dcterms:modified xsi:type="dcterms:W3CDTF">2022-10-24T10:34:47Z</dcterms:modified>
  <cp:category/>
  <cp:version/>
  <cp:contentType/>
  <cp:contentStatus/>
</cp:coreProperties>
</file>