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10890" activeTab="0"/>
  </bookViews>
  <sheets>
    <sheet name="Kopsavilkums" sheetId="1" r:id="rId1"/>
    <sheet name="Kurināmais" sheetId="2" r:id="rId2"/>
    <sheet name="Darba alga un VSAOI" sheetId="3" r:id="rId3"/>
    <sheet name="PL nolietojums" sheetId="4" r:id="rId4"/>
    <sheet name="Elektroenerģija" sheetId="5" r:id="rId5"/>
    <sheet name="Apkurināmā platība" sheetId="6" r:id="rId6"/>
    <sheet name="Patērētā siltumenerģija " sheetId="7" r:id="rId7"/>
  </sheets>
  <definedNames/>
  <calcPr fullCalcOnLoad="1"/>
</workbook>
</file>

<file path=xl/sharedStrings.xml><?xml version="1.0" encoding="utf-8"?>
<sst xmlns="http://schemas.openxmlformats.org/spreadsheetml/2006/main" count="157" uniqueCount="121">
  <si>
    <t>Izmaksu postenis</t>
  </si>
  <si>
    <t>Kurināmais</t>
  </si>
  <si>
    <t>Izmaksās iekļauto skaitlisko vērtību avots</t>
  </si>
  <si>
    <t>patērētais kurināmā daudzums un vērtība, norakstīta apkures sezonā, pamatojoties uz sastādītajiem norakstīšanas aktiem par izlietoto kurināmo</t>
  </si>
  <si>
    <t>N.p.k.</t>
  </si>
  <si>
    <t>Mēnesis</t>
  </si>
  <si>
    <t>Summa, EUR</t>
  </si>
  <si>
    <t>Oktobris (2021)</t>
  </si>
  <si>
    <t>Novembris (2021)</t>
  </si>
  <si>
    <t>Decembris</t>
  </si>
  <si>
    <t>Decembris (2021)</t>
  </si>
  <si>
    <t>Janvāris (2022)</t>
  </si>
  <si>
    <t>Februāris (2022)</t>
  </si>
  <si>
    <t>Marts</t>
  </si>
  <si>
    <t>Aprīlis</t>
  </si>
  <si>
    <t>Maijs</t>
  </si>
  <si>
    <t>Kopā:</t>
  </si>
  <si>
    <t>Pātērētais kurināmā daudzums un vērtība</t>
  </si>
  <si>
    <t>Pamatlīdzekļu nolietojums</t>
  </si>
  <si>
    <t xml:space="preserve">PL kartiņas Nr. </t>
  </si>
  <si>
    <t>Nosaukums</t>
  </si>
  <si>
    <t>Uzskaites vērtība</t>
  </si>
  <si>
    <t>Atlikusī vērtība</t>
  </si>
  <si>
    <t>Nolietojuma likme, % gadā</t>
  </si>
  <si>
    <t>Nolietojuma summa gadā</t>
  </si>
  <si>
    <t>Nolietojums (uz 01.01.2022)</t>
  </si>
  <si>
    <t>Marts (2022)</t>
  </si>
  <si>
    <t>Aprīlis (2022)</t>
  </si>
  <si>
    <t>Izmaksas par elektrību</t>
  </si>
  <si>
    <t>PL nolietojums, kas nodrošina siltumenerģijas apgādi, gadā</t>
  </si>
  <si>
    <t>Izmaksas elektroenerģija 2021.gadā</t>
  </si>
  <si>
    <t>Janvāris</t>
  </si>
  <si>
    <t>Februāris</t>
  </si>
  <si>
    <t>Jūnijs</t>
  </si>
  <si>
    <t>Jūlijs</t>
  </si>
  <si>
    <t>Augusts</t>
  </si>
  <si>
    <t>Septembris</t>
  </si>
  <si>
    <t>Oktobris</t>
  </si>
  <si>
    <t>Novembris</t>
  </si>
  <si>
    <t>Darba alga un VSAOI</t>
  </si>
  <si>
    <t>(Janvāris-maijs; oktobris-decembris)</t>
  </si>
  <si>
    <t>Persona</t>
  </si>
  <si>
    <t>Darba samaksa</t>
  </si>
  <si>
    <t>DD VSAOI</t>
  </si>
  <si>
    <t>Kopā</t>
  </si>
  <si>
    <t>SA=SI/SQ</t>
  </si>
  <si>
    <t>SA-siltumenerģijas apgādes pakalpojuma tarifs (EUR/MWh)</t>
  </si>
  <si>
    <t>SI-siltumenerģijas apgādes pakalpojuma kopējās izmaksas (EUR)</t>
  </si>
  <si>
    <t>SQ-kopējais siltumenerģijas saražotais siltuma daudzums (MWh)</t>
  </si>
  <si>
    <t xml:space="preserve">Zudumi </t>
  </si>
  <si>
    <t>t.sk.iedzīvotājiem</t>
  </si>
  <si>
    <t>pašvaldības iestādes</t>
  </si>
  <si>
    <t>pašu patēriņš</t>
  </si>
  <si>
    <t>Pārdotā siltumenerģija kopā (MWh):</t>
  </si>
  <si>
    <t>darbinieku personīgā konta kartiņas siltumenerģijas apgādē nodarbinātajiem</t>
  </si>
  <si>
    <t>Pavisam</t>
  </si>
  <si>
    <t>Patērētā siltumenerģija 2022 pa ēkām</t>
  </si>
  <si>
    <t xml:space="preserve">Patērētā elektroenerģija </t>
  </si>
  <si>
    <t>Uzturēšanas izdevumi, materiāli</t>
  </si>
  <si>
    <t>remontmateriāli, instrumentu, inventāra uzturēšanas izdevumi, NĪ uzturēšana</t>
  </si>
  <si>
    <t>DRN</t>
  </si>
  <si>
    <t>Dabas resursu nodoklis</t>
  </si>
  <si>
    <t>MWh</t>
  </si>
  <si>
    <t>Aprēķins uz 1 m2 :</t>
  </si>
  <si>
    <t>pielikums</t>
  </si>
  <si>
    <t>Aizkraukles novada domes</t>
  </si>
  <si>
    <t>Granulas Daudzums, kg</t>
  </si>
  <si>
    <t>Septembris (2021)</t>
  </si>
  <si>
    <t>Cena uz 1 kg</t>
  </si>
  <si>
    <t>Izmaksas 2022./2023. gadam ( 410EUR /1t pie iepriekšējā apjoma sezonā</t>
  </si>
  <si>
    <t>2023.g.</t>
  </si>
  <si>
    <t>2022.g</t>
  </si>
  <si>
    <t>2022.g.</t>
  </si>
  <si>
    <t>Darba alga un VSAOI 2022./2023. gadam</t>
  </si>
  <si>
    <t>Iedzīvotāji norēķinās par koplietošanas elektroenerģiju</t>
  </si>
  <si>
    <t>Netiek rēķināta, jo</t>
  </si>
  <si>
    <t xml:space="preserve">Apkure platības </t>
  </si>
  <si>
    <t>Dzīvokļa nr.</t>
  </si>
  <si>
    <t>Septembris 2021</t>
  </si>
  <si>
    <t>Oktobris 2021</t>
  </si>
  <si>
    <t>Novembris 2021</t>
  </si>
  <si>
    <t>Decembris 2021</t>
  </si>
  <si>
    <t>Janvāris 2022</t>
  </si>
  <si>
    <t>Februāris 2022</t>
  </si>
  <si>
    <t>Marts 2022</t>
  </si>
  <si>
    <t>Aprīlis 2022</t>
  </si>
  <si>
    <t>Granulas(t)</t>
  </si>
  <si>
    <t>1t granulu = 4,6 MWh</t>
  </si>
  <si>
    <t>Pavisam kopā MWh</t>
  </si>
  <si>
    <t>Platība m²</t>
  </si>
  <si>
    <t>Saražotā siltumenerģija 2021./2022.gadā (MWh)</t>
  </si>
  <si>
    <t>Vērtības aprēķins 2021./2022.gads, EUR</t>
  </si>
  <si>
    <t>Tarifu paaugst. 2022./2023.g., EUR</t>
  </si>
  <si>
    <t>(2021./2022.gada izmaksas)</t>
  </si>
  <si>
    <t>2021/2022. gada izmaksas</t>
  </si>
  <si>
    <t>(2022./2023. gada plānotās izmaksas)</t>
  </si>
  <si>
    <r>
      <t xml:space="preserve">2022./2023.gada izmaksas (plānotais tarifs) </t>
    </r>
    <r>
      <rPr>
        <b/>
        <sz val="11"/>
        <color indexed="8"/>
        <rFont val="Times New Roman"/>
        <family val="1"/>
      </rPr>
      <t>m2</t>
    </r>
  </si>
  <si>
    <r>
      <rPr>
        <i/>
        <sz val="12"/>
        <color indexed="8"/>
        <rFont val="Times New Roman"/>
        <family val="1"/>
      </rPr>
      <t xml:space="preserve">Siltumenerģijas tarifs  </t>
    </r>
    <r>
      <rPr>
        <b/>
        <i/>
        <sz val="12"/>
        <color indexed="8"/>
        <rFont val="Times New Roman"/>
        <family val="1"/>
      </rPr>
      <t xml:space="preserve">                            Sunākste</t>
    </r>
  </si>
  <si>
    <t>5.mēn</t>
  </si>
  <si>
    <t>4. mēn.</t>
  </si>
  <si>
    <t>Darbinieks (5% slodzes)</t>
  </si>
  <si>
    <t>SU_0885</t>
  </si>
  <si>
    <t>SU_0886</t>
  </si>
  <si>
    <t>SU_0887</t>
  </si>
  <si>
    <t>SU_0888</t>
  </si>
  <si>
    <t>SU_0958</t>
  </si>
  <si>
    <t>SU_0889</t>
  </si>
  <si>
    <t>SU_1025</t>
  </si>
  <si>
    <t>Vārsta servomotors ar vadības automātisku ESBE CRC 230 V (dzīvojamā māja Bērzi)</t>
  </si>
  <si>
    <t>Recirkulācijas sūknis Wilo Yonos Pico 25/8 kmpl.ar saskrūvēm (dzīvojamā māja Bērzi)</t>
  </si>
  <si>
    <t>Karstā ūdens kontūra cirkulācijas sūknis Wilo Yonos Pico 25/8 kmpl.ar saskrūvēm (dzīvojamā māja Bērzi)</t>
  </si>
  <si>
    <t>Apkures sūknis Grundfos 25 - 100 kmpl.ar saskrūvēm (dzīvojamā māja Bērzi)</t>
  </si>
  <si>
    <t>Cirkulācijas sūknis YONOS MAXO 30/0.5-10 (dzīvojamā māja Bērzi)</t>
  </si>
  <si>
    <t xml:space="preserve">Iekšējās apkures sistēma  (dzīvojamā māja Bērzi)                                                                                                                                                                                                                               </t>
  </si>
  <si>
    <t xml:space="preserve">Granulu apkures katls ar dūmvadu (dzīvojamā māja Bērzi)                                                                                                                                                                                                                         </t>
  </si>
  <si>
    <t>Objekti - apkurei</t>
  </si>
  <si>
    <t>Dzīvojamā māja Bērzi</t>
  </si>
  <si>
    <t xml:space="preserve">2022./2023 apkures sezonā nepieciešamas </t>
  </si>
  <si>
    <t>=7850,44/957,80/4</t>
  </si>
  <si>
    <t>2022.gada 20.oktobra sēdes</t>
  </si>
  <si>
    <r>
      <t>lēmumam Nr</t>
    </r>
    <r>
      <rPr>
        <b/>
        <sz val="12"/>
        <color indexed="8"/>
        <rFont val="Times New Roman"/>
        <family val="1"/>
      </rPr>
      <t>.658</t>
    </r>
    <r>
      <rPr>
        <sz val="12"/>
        <color indexed="8"/>
        <rFont val="Times New Roman"/>
        <family val="1"/>
      </rPr>
      <t xml:space="preserve"> (protokols Nr.22., 31.p.)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</si>
</sst>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_(* #,##0.0_);_(* \(#,##0.0\);_(* &quot;-&quot;??_);_(@_)"/>
    <numFmt numFmtId="166" formatCode="_-* #,##0.00\ _€_-;\-* #,##0.00\ _€_-;_-* &quot;-&quot;??\ _€_-;_-@_-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426]dddd\,\ yyyy\.\ &quot;gada&quot;\ d\.\ mm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Alignment="0" applyProtection="0"/>
    <xf numFmtId="9" fontId="0" fillId="0" borderId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10" xfId="50" applyFont="1" applyBorder="1" applyAlignment="1">
      <alignment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50" applyFont="1" applyBorder="1" applyAlignment="1">
      <alignment vertical="center" wrapText="1"/>
      <protection/>
    </xf>
    <xf numFmtId="0" fontId="4" fillId="0" borderId="10" xfId="50" applyFont="1" applyBorder="1" applyAlignment="1">
      <alignment vertical="center" wrapText="1"/>
      <protection/>
    </xf>
    <xf numFmtId="49" fontId="7" fillId="0" borderId="10" xfId="50" applyNumberFormat="1" applyFont="1" applyBorder="1" applyAlignment="1">
      <alignment vertical="center" wrapText="1"/>
      <protection/>
    </xf>
    <xf numFmtId="0" fontId="4" fillId="0" borderId="0" xfId="50" applyFont="1" applyAlignment="1">
      <alignment vertical="center" wrapText="1"/>
      <protection/>
    </xf>
    <xf numFmtId="0" fontId="8" fillId="0" borderId="0" xfId="50" applyFont="1">
      <alignment/>
      <protection/>
    </xf>
    <xf numFmtId="49" fontId="7" fillId="0" borderId="11" xfId="50" applyNumberFormat="1" applyFont="1" applyBorder="1" applyAlignment="1">
      <alignment vertical="center" wrapText="1"/>
      <protection/>
    </xf>
    <xf numFmtId="0" fontId="4" fillId="0" borderId="11" xfId="50" applyFont="1" applyBorder="1" applyAlignment="1">
      <alignment vertical="center" wrapText="1"/>
      <protection/>
    </xf>
    <xf numFmtId="49" fontId="7" fillId="0" borderId="10" xfId="50" applyNumberFormat="1" applyFont="1" applyFill="1" applyBorder="1" applyAlignment="1">
      <alignment vertical="center" wrapText="1"/>
      <protection/>
    </xf>
    <xf numFmtId="0" fontId="46" fillId="0" borderId="10" xfId="0" applyFont="1" applyBorder="1" applyAlignment="1">
      <alignment/>
    </xf>
    <xf numFmtId="0" fontId="4" fillId="0" borderId="0" xfId="50" applyFont="1" applyBorder="1" applyAlignment="1">
      <alignment vertical="center" wrapText="1"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46" fillId="0" borderId="0" xfId="0" applyFont="1" applyBorder="1" applyAlignment="1">
      <alignment/>
    </xf>
    <xf numFmtId="0" fontId="5" fillId="0" borderId="10" xfId="50" applyFont="1" applyBorder="1" applyAlignment="1">
      <alignment vertical="center" wrapText="1"/>
      <protection/>
    </xf>
    <xf numFmtId="0" fontId="5" fillId="0" borderId="11" xfId="50" applyFont="1" applyBorder="1" applyAlignment="1">
      <alignment vertical="center" wrapText="1"/>
      <protection/>
    </xf>
    <xf numFmtId="2" fontId="48" fillId="0" borderId="10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wrapText="1"/>
    </xf>
    <xf numFmtId="0" fontId="46" fillId="0" borderId="18" xfId="0" applyFont="1" applyBorder="1" applyAlignment="1">
      <alignment/>
    </xf>
    <xf numFmtId="172" fontId="46" fillId="0" borderId="19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7" fillId="0" borderId="10" xfId="0" applyFont="1" applyBorder="1" applyAlignment="1">
      <alignment/>
    </xf>
    <xf numFmtId="17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23" xfId="0" applyFont="1" applyBorder="1" applyAlignment="1">
      <alignment/>
    </xf>
    <xf numFmtId="0" fontId="46" fillId="0" borderId="2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6" fillId="0" borderId="0" xfId="0" applyNumberFormat="1" applyFont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6" fillId="0" borderId="19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9" xfId="0" applyFont="1" applyBorder="1" applyAlignment="1">
      <alignment horizontal="right" vertical="center" wrapText="1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26" xfId="0" applyFont="1" applyBorder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2" fontId="47" fillId="0" borderId="22" xfId="0" applyNumberFormat="1" applyFont="1" applyBorder="1" applyAlignment="1">
      <alignment/>
    </xf>
    <xf numFmtId="170" fontId="46" fillId="0" borderId="10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2" fontId="46" fillId="0" borderId="21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right"/>
    </xf>
    <xf numFmtId="2" fontId="47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7" fillId="0" borderId="1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37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mats 2" xfId="45"/>
    <cellStyle name="Kopsumma" xfId="46"/>
    <cellStyle name="Labs" xfId="47"/>
    <cellStyle name="Neitrāls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3" max="3" width="10.140625" style="0" bestFit="1" customWidth="1"/>
    <col min="6" max="6" width="10.140625" style="0" customWidth="1"/>
    <col min="9" max="9" width="13.421875" style="0" customWidth="1"/>
  </cols>
  <sheetData>
    <row r="1" spans="8:13" ht="15.75">
      <c r="H1" s="2"/>
      <c r="I1" s="82" t="s">
        <v>64</v>
      </c>
      <c r="J1" s="82"/>
      <c r="K1" s="82"/>
      <c r="L1" s="82"/>
      <c r="M1" s="82"/>
    </row>
    <row r="2" spans="8:13" ht="15.75">
      <c r="H2" s="2"/>
      <c r="I2" s="3"/>
      <c r="J2" s="3"/>
      <c r="K2" s="3"/>
      <c r="L2" s="3"/>
      <c r="M2" s="3"/>
    </row>
    <row r="3" spans="8:13" ht="15.75">
      <c r="H3" s="83" t="s">
        <v>65</v>
      </c>
      <c r="I3" s="83"/>
      <c r="J3" s="83"/>
      <c r="K3" s="83"/>
      <c r="L3" s="83"/>
      <c r="M3" s="83"/>
    </row>
    <row r="4" spans="8:13" ht="15.75">
      <c r="H4" s="83" t="s">
        <v>119</v>
      </c>
      <c r="I4" s="83"/>
      <c r="J4" s="83"/>
      <c r="K4" s="83"/>
      <c r="L4" s="83"/>
      <c r="M4" s="83"/>
    </row>
    <row r="5" spans="8:13" ht="15.75">
      <c r="H5" s="83" t="s">
        <v>120</v>
      </c>
      <c r="I5" s="83"/>
      <c r="J5" s="83"/>
      <c r="K5" s="83"/>
      <c r="L5" s="83"/>
      <c r="M5" s="83"/>
    </row>
    <row r="6" spans="1:15" ht="45" customHeight="1" thickBot="1">
      <c r="A6" s="4"/>
      <c r="B6" s="4"/>
      <c r="C6" s="4"/>
      <c r="D6" s="87" t="s">
        <v>97</v>
      </c>
      <c r="E6" s="88"/>
      <c r="F6" s="88"/>
      <c r="G6" s="88"/>
      <c r="H6" s="4"/>
      <c r="I6" s="4"/>
      <c r="J6" s="4"/>
      <c r="K6" s="4"/>
      <c r="L6" s="4"/>
      <c r="M6" s="4"/>
      <c r="N6" s="4"/>
      <c r="O6" s="4"/>
    </row>
    <row r="7" spans="1:15" ht="48" customHeight="1" thickBot="1">
      <c r="A7" s="54" t="s">
        <v>4</v>
      </c>
      <c r="B7" s="55" t="s">
        <v>0</v>
      </c>
      <c r="C7" s="40"/>
      <c r="D7" s="89" t="s">
        <v>2</v>
      </c>
      <c r="E7" s="90"/>
      <c r="F7" s="91"/>
      <c r="G7" s="89" t="s">
        <v>91</v>
      </c>
      <c r="H7" s="90"/>
      <c r="I7" s="90"/>
      <c r="J7" s="132" t="s">
        <v>92</v>
      </c>
      <c r="K7" s="133"/>
      <c r="L7" s="4"/>
      <c r="M7" s="4"/>
      <c r="N7" s="4"/>
      <c r="O7" s="4"/>
    </row>
    <row r="8" spans="1:15" ht="89.25" customHeight="1">
      <c r="A8" s="56">
        <v>1</v>
      </c>
      <c r="B8" s="57" t="s">
        <v>1</v>
      </c>
      <c r="C8" s="56"/>
      <c r="D8" s="92" t="s">
        <v>3</v>
      </c>
      <c r="E8" s="93"/>
      <c r="F8" s="94"/>
      <c r="G8" s="95">
        <v>4863.45</v>
      </c>
      <c r="H8" s="96"/>
      <c r="I8" s="96"/>
      <c r="J8" s="102">
        <v>13918.48</v>
      </c>
      <c r="K8" s="103"/>
      <c r="L8" s="4"/>
      <c r="M8" s="4"/>
      <c r="N8" s="4"/>
      <c r="O8" s="4"/>
    </row>
    <row r="9" spans="1:15" ht="15">
      <c r="A9" s="129">
        <v>2</v>
      </c>
      <c r="B9" s="130" t="s">
        <v>18</v>
      </c>
      <c r="C9" s="131"/>
      <c r="D9" s="109" t="s">
        <v>29</v>
      </c>
      <c r="E9" s="110"/>
      <c r="F9" s="111"/>
      <c r="G9" s="109">
        <v>2601.24</v>
      </c>
      <c r="H9" s="110"/>
      <c r="I9" s="111"/>
      <c r="J9" s="104">
        <v>2601.24</v>
      </c>
      <c r="K9" s="104"/>
      <c r="L9" s="4"/>
      <c r="M9" s="4"/>
      <c r="N9" s="4"/>
      <c r="O9" s="4"/>
    </row>
    <row r="10" spans="1:15" ht="15">
      <c r="A10" s="123"/>
      <c r="B10" s="125"/>
      <c r="C10" s="126"/>
      <c r="D10" s="112"/>
      <c r="E10" s="113"/>
      <c r="F10" s="114"/>
      <c r="G10" s="112"/>
      <c r="H10" s="113"/>
      <c r="I10" s="114"/>
      <c r="J10" s="104"/>
      <c r="K10" s="104"/>
      <c r="L10" s="4"/>
      <c r="M10" s="4"/>
      <c r="N10" s="4"/>
      <c r="O10" s="4"/>
    </row>
    <row r="11" spans="1:15" ht="15">
      <c r="A11" s="124"/>
      <c r="B11" s="127"/>
      <c r="C11" s="128"/>
      <c r="D11" s="115"/>
      <c r="E11" s="116"/>
      <c r="F11" s="117"/>
      <c r="G11" s="115"/>
      <c r="H11" s="116"/>
      <c r="I11" s="117"/>
      <c r="J11" s="104"/>
      <c r="K11" s="104"/>
      <c r="L11" s="4"/>
      <c r="M11" s="4"/>
      <c r="N11" s="4"/>
      <c r="O11" s="4"/>
    </row>
    <row r="12" spans="1:15" ht="15">
      <c r="A12" s="129">
        <v>3</v>
      </c>
      <c r="B12" s="130" t="s">
        <v>28</v>
      </c>
      <c r="C12" s="131"/>
      <c r="D12" s="109" t="s">
        <v>57</v>
      </c>
      <c r="E12" s="110"/>
      <c r="F12" s="111"/>
      <c r="G12" s="109">
        <v>0</v>
      </c>
      <c r="H12" s="110"/>
      <c r="I12" s="111"/>
      <c r="J12" s="105">
        <v>0</v>
      </c>
      <c r="K12" s="106"/>
      <c r="L12" s="4"/>
      <c r="M12" s="4"/>
      <c r="N12" s="4"/>
      <c r="O12" s="4"/>
    </row>
    <row r="13" spans="1:15" ht="15">
      <c r="A13" s="123"/>
      <c r="B13" s="125"/>
      <c r="C13" s="126"/>
      <c r="D13" s="112"/>
      <c r="E13" s="113"/>
      <c r="F13" s="114"/>
      <c r="G13" s="112"/>
      <c r="H13" s="113"/>
      <c r="I13" s="114"/>
      <c r="J13" s="107"/>
      <c r="K13" s="108"/>
      <c r="L13" s="4"/>
      <c r="M13" s="4"/>
      <c r="N13" s="4"/>
      <c r="O13" s="4"/>
    </row>
    <row r="14" spans="1:15" ht="15">
      <c r="A14" s="124"/>
      <c r="B14" s="127"/>
      <c r="C14" s="128"/>
      <c r="D14" s="115"/>
      <c r="E14" s="116"/>
      <c r="F14" s="117"/>
      <c r="G14" s="115"/>
      <c r="H14" s="116"/>
      <c r="I14" s="117"/>
      <c r="J14" s="102"/>
      <c r="K14" s="103"/>
      <c r="L14" s="4"/>
      <c r="M14" s="4"/>
      <c r="N14" s="4"/>
      <c r="O14" s="4"/>
    </row>
    <row r="15" spans="1:15" ht="15" hidden="1">
      <c r="A15" s="123"/>
      <c r="B15" s="125"/>
      <c r="C15" s="126"/>
      <c r="D15" s="112"/>
      <c r="E15" s="113"/>
      <c r="F15" s="114"/>
      <c r="G15" s="58"/>
      <c r="H15" s="58"/>
      <c r="I15" s="58"/>
      <c r="J15" s="59"/>
      <c r="K15" s="59"/>
      <c r="L15" s="4"/>
      <c r="M15" s="4"/>
      <c r="N15" s="4"/>
      <c r="O15" s="4"/>
    </row>
    <row r="16" spans="1:15" ht="15" hidden="1">
      <c r="A16" s="124"/>
      <c r="B16" s="127"/>
      <c r="C16" s="128"/>
      <c r="D16" s="115"/>
      <c r="E16" s="116"/>
      <c r="F16" s="117"/>
      <c r="G16" s="58"/>
      <c r="H16" s="58"/>
      <c r="I16" s="58"/>
      <c r="J16" s="59"/>
      <c r="K16" s="59"/>
      <c r="L16" s="4"/>
      <c r="M16" s="4"/>
      <c r="N16" s="4"/>
      <c r="O16" s="4"/>
    </row>
    <row r="17" spans="1:15" ht="45" customHeight="1">
      <c r="A17" s="129">
        <v>4</v>
      </c>
      <c r="B17" s="130" t="s">
        <v>39</v>
      </c>
      <c r="C17" s="131"/>
      <c r="D17" s="109" t="s">
        <v>54</v>
      </c>
      <c r="E17" s="110"/>
      <c r="F17" s="111"/>
      <c r="G17" s="109">
        <v>149.8</v>
      </c>
      <c r="H17" s="110"/>
      <c r="I17" s="111"/>
      <c r="J17" s="105">
        <v>187.25</v>
      </c>
      <c r="K17" s="106"/>
      <c r="L17" s="4"/>
      <c r="M17" s="4"/>
      <c r="N17" s="4"/>
      <c r="O17" s="4"/>
    </row>
    <row r="18" spans="1:15" ht="15">
      <c r="A18" s="123"/>
      <c r="B18" s="125"/>
      <c r="C18" s="126"/>
      <c r="D18" s="112"/>
      <c r="E18" s="113"/>
      <c r="F18" s="114"/>
      <c r="G18" s="112"/>
      <c r="H18" s="113"/>
      <c r="I18" s="114"/>
      <c r="J18" s="107"/>
      <c r="K18" s="108"/>
      <c r="L18" s="4"/>
      <c r="M18" s="4"/>
      <c r="N18" s="4"/>
      <c r="O18" s="4"/>
    </row>
    <row r="19" spans="1:15" ht="15">
      <c r="A19" s="124"/>
      <c r="B19" s="127"/>
      <c r="C19" s="128"/>
      <c r="D19" s="115"/>
      <c r="E19" s="116"/>
      <c r="F19" s="117"/>
      <c r="G19" s="115"/>
      <c r="H19" s="116"/>
      <c r="I19" s="117"/>
      <c r="J19" s="102"/>
      <c r="K19" s="103"/>
      <c r="L19" s="4"/>
      <c r="M19" s="4"/>
      <c r="N19" s="4"/>
      <c r="O19" s="4"/>
    </row>
    <row r="20" spans="1:15" ht="75" customHeight="1">
      <c r="A20" s="60">
        <v>5</v>
      </c>
      <c r="B20" s="118" t="s">
        <v>58</v>
      </c>
      <c r="C20" s="119"/>
      <c r="D20" s="120" t="s">
        <v>59</v>
      </c>
      <c r="E20" s="121"/>
      <c r="F20" s="122"/>
      <c r="G20" s="120">
        <v>235.95</v>
      </c>
      <c r="H20" s="121"/>
      <c r="I20" s="122"/>
      <c r="J20" s="97">
        <v>0</v>
      </c>
      <c r="K20" s="98"/>
      <c r="L20" s="4"/>
      <c r="M20" s="4"/>
      <c r="N20" s="4"/>
      <c r="O20" s="4"/>
    </row>
    <row r="21" spans="1:15" ht="75" customHeight="1">
      <c r="A21" s="60">
        <v>6</v>
      </c>
      <c r="B21" s="118" t="s">
        <v>60</v>
      </c>
      <c r="C21" s="119"/>
      <c r="D21" s="120" t="s">
        <v>61</v>
      </c>
      <c r="E21" s="121"/>
      <c r="F21" s="122"/>
      <c r="G21" s="120">
        <v>0</v>
      </c>
      <c r="H21" s="121"/>
      <c r="I21" s="122"/>
      <c r="J21" s="97">
        <v>0</v>
      </c>
      <c r="K21" s="98"/>
      <c r="L21" s="4"/>
      <c r="M21" s="4"/>
      <c r="N21" s="4"/>
      <c r="O21" s="4"/>
    </row>
    <row r="22" spans="1:15" ht="15">
      <c r="A22" s="58"/>
      <c r="B22" s="97"/>
      <c r="C22" s="98"/>
      <c r="D22" s="84" t="s">
        <v>16</v>
      </c>
      <c r="E22" s="85"/>
      <c r="F22" s="86"/>
      <c r="G22" s="99">
        <f>SUM(G8:I21)</f>
        <v>7850.44</v>
      </c>
      <c r="H22" s="100"/>
      <c r="I22" s="101"/>
      <c r="J22" s="84">
        <f>SUM(J8:K21)</f>
        <v>16706.97</v>
      </c>
      <c r="K22" s="86"/>
      <c r="L22" s="4"/>
      <c r="M22" s="4"/>
      <c r="N22" s="4"/>
      <c r="O22" s="4"/>
    </row>
    <row r="23" spans="1:15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4"/>
      <c r="B24" s="38" t="s">
        <v>90</v>
      </c>
      <c r="C24" s="61"/>
      <c r="D24" s="61"/>
      <c r="E24" s="61"/>
      <c r="F24" s="61"/>
      <c r="G24" s="62">
        <v>124.93</v>
      </c>
      <c r="H24" s="81" t="s">
        <v>117</v>
      </c>
      <c r="I24" s="81"/>
      <c r="J24" s="81"/>
      <c r="K24" s="81"/>
      <c r="L24" s="81">
        <v>156.16</v>
      </c>
      <c r="M24" s="81" t="s">
        <v>62</v>
      </c>
      <c r="N24" s="4"/>
      <c r="O24" s="4"/>
    </row>
    <row r="25" spans="1:15" ht="15">
      <c r="A25" s="4"/>
      <c r="B25" s="30" t="s">
        <v>49</v>
      </c>
      <c r="C25" s="4"/>
      <c r="D25" s="4"/>
      <c r="E25" s="4"/>
      <c r="F25" s="4"/>
      <c r="G25" s="63">
        <v>0</v>
      </c>
      <c r="H25" s="4"/>
      <c r="I25" s="4"/>
      <c r="J25" s="4"/>
      <c r="K25" s="4"/>
      <c r="L25" s="4"/>
      <c r="M25" s="4"/>
      <c r="N25" s="4"/>
      <c r="O25" s="4"/>
    </row>
    <row r="26" spans="1:15" ht="15">
      <c r="A26" s="4"/>
      <c r="B26" s="30" t="s">
        <v>53</v>
      </c>
      <c r="C26" s="4"/>
      <c r="D26" s="4"/>
      <c r="E26" s="4"/>
      <c r="F26" s="4"/>
      <c r="G26" s="27">
        <v>124.93</v>
      </c>
      <c r="H26" s="4"/>
      <c r="I26" s="4"/>
      <c r="J26" s="4"/>
      <c r="K26" s="4"/>
      <c r="L26" s="4"/>
      <c r="M26" s="4"/>
      <c r="N26" s="4"/>
      <c r="O26" s="4"/>
    </row>
    <row r="27" spans="1:15" ht="15">
      <c r="A27" s="4"/>
      <c r="B27" s="30" t="s">
        <v>50</v>
      </c>
      <c r="C27" s="4"/>
      <c r="D27" s="4"/>
      <c r="E27" s="4"/>
      <c r="F27" s="4"/>
      <c r="G27" s="63">
        <v>0</v>
      </c>
      <c r="H27" s="4"/>
      <c r="I27" s="4"/>
      <c r="J27" s="4"/>
      <c r="K27" s="4"/>
      <c r="L27" s="4"/>
      <c r="M27" s="4"/>
      <c r="N27" s="4"/>
      <c r="O27" s="4"/>
    </row>
    <row r="28" spans="1:15" ht="15">
      <c r="A28" s="4"/>
      <c r="B28" s="30" t="s">
        <v>51</v>
      </c>
      <c r="C28" s="4"/>
      <c r="D28" s="4"/>
      <c r="E28" s="4"/>
      <c r="F28" s="4"/>
      <c r="G28" s="63">
        <v>0</v>
      </c>
      <c r="H28" s="4"/>
      <c r="I28" s="4"/>
      <c r="J28" s="4"/>
      <c r="K28" s="4"/>
      <c r="L28" s="4"/>
      <c r="M28" s="4"/>
      <c r="N28" s="4"/>
      <c r="O28" s="4"/>
    </row>
    <row r="29" spans="1:15" ht="15">
      <c r="A29" s="4"/>
      <c r="B29" s="64" t="s">
        <v>52</v>
      </c>
      <c r="C29" s="65"/>
      <c r="D29" s="65"/>
      <c r="E29" s="65"/>
      <c r="F29" s="65"/>
      <c r="G29" s="66">
        <v>0</v>
      </c>
      <c r="H29" s="4"/>
      <c r="I29" s="4"/>
      <c r="J29" s="4"/>
      <c r="K29" s="4"/>
      <c r="L29" s="4"/>
      <c r="M29" s="4"/>
      <c r="N29" s="4"/>
      <c r="O29" s="4"/>
    </row>
    <row r="30" spans="1:15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4"/>
      <c r="B31" s="4" t="s">
        <v>45</v>
      </c>
      <c r="C31" s="4"/>
      <c r="D31" s="74">
        <f>G22/G26</f>
        <v>62.838709677419345</v>
      </c>
      <c r="E31" s="134" t="s">
        <v>93</v>
      </c>
      <c r="F31" s="134"/>
      <c r="G31" s="4" t="s">
        <v>62</v>
      </c>
      <c r="H31" s="4"/>
      <c r="I31" s="4"/>
      <c r="J31" s="78">
        <f>J22/L24</f>
        <v>106.98623206967214</v>
      </c>
      <c r="K31" s="80" t="s">
        <v>95</v>
      </c>
      <c r="L31" s="79"/>
      <c r="M31" s="79"/>
      <c r="N31" s="81" t="s">
        <v>62</v>
      </c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">
      <c r="A33" s="4"/>
      <c r="B33" s="4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">
      <c r="A34" s="4"/>
      <c r="B34" s="4" t="s">
        <v>47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">
      <c r="A35" s="4"/>
      <c r="B35" s="4" t="s">
        <v>48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">
      <c r="A37" s="4"/>
      <c r="B37" s="4" t="s">
        <v>63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>
      <c r="A38" s="4"/>
      <c r="B38" s="4"/>
      <c r="C38" s="67" t="s">
        <v>118</v>
      </c>
      <c r="D38" s="4"/>
      <c r="E38" s="53">
        <f>7850.44/957.8/7</f>
        <v>1.1709035587507086</v>
      </c>
      <c r="F38" s="4" t="s">
        <v>94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ht="15">
      <c r="A39" s="4"/>
      <c r="B39" s="4"/>
      <c r="C39" s="4"/>
      <c r="D39" s="4"/>
      <c r="E39" s="78">
        <f>16706.97/957.8/5</f>
        <v>3.4886134892461897</v>
      </c>
      <c r="F39" s="79" t="s">
        <v>96</v>
      </c>
      <c r="G39" s="79"/>
      <c r="H39" s="79"/>
      <c r="I39" s="79"/>
      <c r="J39" s="68"/>
      <c r="K39" s="4"/>
      <c r="L39" s="4"/>
      <c r="M39" s="4"/>
      <c r="N39" s="4"/>
      <c r="O39" s="4"/>
    </row>
    <row r="40" spans="1:1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</sheetData>
  <sheetProtection/>
  <mergeCells count="42">
    <mergeCell ref="J7:K7"/>
    <mergeCell ref="E31:F31"/>
    <mergeCell ref="A9:A11"/>
    <mergeCell ref="B9:C11"/>
    <mergeCell ref="D9:F11"/>
    <mergeCell ref="G9:I11"/>
    <mergeCell ref="A12:A14"/>
    <mergeCell ref="B12:C14"/>
    <mergeCell ref="D12:F14"/>
    <mergeCell ref="G12:I14"/>
    <mergeCell ref="A15:A16"/>
    <mergeCell ref="B15:C16"/>
    <mergeCell ref="D15:F16"/>
    <mergeCell ref="A17:A19"/>
    <mergeCell ref="B17:C19"/>
    <mergeCell ref="D17:F19"/>
    <mergeCell ref="G20:I20"/>
    <mergeCell ref="B21:C21"/>
    <mergeCell ref="D21:F21"/>
    <mergeCell ref="G21:I21"/>
    <mergeCell ref="J20:K20"/>
    <mergeCell ref="J21:K21"/>
    <mergeCell ref="B22:C22"/>
    <mergeCell ref="G22:I22"/>
    <mergeCell ref="J8:K8"/>
    <mergeCell ref="J9:K11"/>
    <mergeCell ref="J12:K14"/>
    <mergeCell ref="J17:K19"/>
    <mergeCell ref="J22:K22"/>
    <mergeCell ref="G17:I19"/>
    <mergeCell ref="B20:C20"/>
    <mergeCell ref="D20:F20"/>
    <mergeCell ref="I1:M1"/>
    <mergeCell ref="H3:M3"/>
    <mergeCell ref="H4:M4"/>
    <mergeCell ref="H5:M5"/>
    <mergeCell ref="D22:F22"/>
    <mergeCell ref="D6:G6"/>
    <mergeCell ref="D7:F7"/>
    <mergeCell ref="D8:F8"/>
    <mergeCell ref="G7:I7"/>
    <mergeCell ref="G8:I8"/>
  </mergeCells>
  <printOptions/>
  <pageMargins left="0.9055118110236221" right="0.31496062992125984" top="0.7480314960629921" bottom="0.35433070866141736" header="0.31496062992125984" footer="0.31496062992125984"/>
  <pageSetup fitToWidth="0" fitToHeight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16.8515625" style="0" customWidth="1"/>
    <col min="3" max="4" width="17.57421875" style="0" customWidth="1"/>
    <col min="5" max="5" width="17.7109375" style="0" customWidth="1"/>
    <col min="6" max="6" width="26.00390625" style="0" customWidth="1"/>
  </cols>
  <sheetData>
    <row r="1" spans="1:7" ht="15">
      <c r="A1" s="4"/>
      <c r="B1" s="135" t="s">
        <v>17</v>
      </c>
      <c r="C1" s="135"/>
      <c r="D1" s="135"/>
      <c r="E1" s="4"/>
      <c r="F1" s="4"/>
      <c r="G1" s="4"/>
    </row>
    <row r="2" spans="1:7" ht="15.75" thickBot="1">
      <c r="A2" s="4"/>
      <c r="B2" s="4"/>
      <c r="C2" s="4"/>
      <c r="D2" s="4"/>
      <c r="E2" s="4"/>
      <c r="F2" s="4"/>
      <c r="G2" s="4"/>
    </row>
    <row r="3" spans="1:7" ht="44.25" thickBot="1">
      <c r="A3" s="22" t="s">
        <v>4</v>
      </c>
      <c r="B3" s="23" t="s">
        <v>5</v>
      </c>
      <c r="C3" s="24" t="s">
        <v>66</v>
      </c>
      <c r="D3" s="25" t="s">
        <v>6</v>
      </c>
      <c r="E3" s="23" t="s">
        <v>68</v>
      </c>
      <c r="F3" s="26" t="s">
        <v>69</v>
      </c>
      <c r="G3" s="4"/>
    </row>
    <row r="4" spans="1:7" ht="15">
      <c r="A4" s="27">
        <v>1</v>
      </c>
      <c r="B4" s="28" t="s">
        <v>67</v>
      </c>
      <c r="C4" s="29"/>
      <c r="D4" s="30"/>
      <c r="E4" s="31"/>
      <c r="F4" s="32">
        <v>0</v>
      </c>
      <c r="G4" s="4"/>
    </row>
    <row r="5" spans="1:7" ht="15">
      <c r="A5" s="33">
        <v>2</v>
      </c>
      <c r="B5" s="34" t="s">
        <v>7</v>
      </c>
      <c r="C5" s="14"/>
      <c r="D5" s="35"/>
      <c r="E5" s="36"/>
      <c r="F5" s="14">
        <f aca="true" t="shared" si="0" ref="F5:F11">C5*0.41</f>
        <v>0</v>
      </c>
      <c r="G5" s="4" t="s">
        <v>71</v>
      </c>
    </row>
    <row r="6" spans="1:7" ht="15">
      <c r="A6" s="33">
        <v>3</v>
      </c>
      <c r="B6" s="14" t="s">
        <v>8</v>
      </c>
      <c r="C6" s="14"/>
      <c r="D6" s="35"/>
      <c r="E6" s="36"/>
      <c r="F6" s="14">
        <f t="shared" si="0"/>
        <v>0</v>
      </c>
      <c r="G6" s="4" t="s">
        <v>72</v>
      </c>
    </row>
    <row r="7" spans="1:7" ht="15">
      <c r="A7" s="33">
        <v>4</v>
      </c>
      <c r="B7" s="14" t="s">
        <v>10</v>
      </c>
      <c r="C7" s="14"/>
      <c r="D7" s="35"/>
      <c r="E7" s="14"/>
      <c r="F7" s="14">
        <f t="shared" si="0"/>
        <v>0</v>
      </c>
      <c r="G7" s="4" t="s">
        <v>72</v>
      </c>
    </row>
    <row r="8" spans="1:7" ht="15">
      <c r="A8" s="33">
        <v>5</v>
      </c>
      <c r="B8" s="14" t="s">
        <v>11</v>
      </c>
      <c r="C8" s="14">
        <v>9960</v>
      </c>
      <c r="D8" s="72">
        <f>C8*E8</f>
        <v>1783.6368</v>
      </c>
      <c r="E8" s="14">
        <v>0.17908</v>
      </c>
      <c r="F8" s="14">
        <f t="shared" si="0"/>
        <v>4083.6</v>
      </c>
      <c r="G8" s="4" t="s">
        <v>70</v>
      </c>
    </row>
    <row r="9" spans="1:7" ht="15">
      <c r="A9" s="33">
        <v>6</v>
      </c>
      <c r="B9" s="14" t="s">
        <v>12</v>
      </c>
      <c r="C9" s="14">
        <v>6540</v>
      </c>
      <c r="D9" s="72">
        <f>E9*C9</f>
        <v>1171.1832</v>
      </c>
      <c r="E9" s="14">
        <v>0.17908</v>
      </c>
      <c r="F9" s="14">
        <f t="shared" si="0"/>
        <v>2681.3999999999996</v>
      </c>
      <c r="G9" s="4" t="s">
        <v>70</v>
      </c>
    </row>
    <row r="10" spans="1:7" ht="15">
      <c r="A10" s="33">
        <v>7</v>
      </c>
      <c r="B10" s="14" t="s">
        <v>26</v>
      </c>
      <c r="C10" s="14">
        <v>5506</v>
      </c>
      <c r="D10" s="72">
        <f>E10*C10</f>
        <v>986.0144799999999</v>
      </c>
      <c r="E10" s="70">
        <v>0.17908</v>
      </c>
      <c r="F10" s="14">
        <f t="shared" si="0"/>
        <v>2257.46</v>
      </c>
      <c r="G10" s="4" t="s">
        <v>70</v>
      </c>
    </row>
    <row r="11" spans="1:7" ht="15.75" thickBot="1">
      <c r="A11" s="33">
        <v>8</v>
      </c>
      <c r="B11" s="37" t="s">
        <v>27</v>
      </c>
      <c r="C11" s="37">
        <v>5152</v>
      </c>
      <c r="D11" s="73">
        <f>C11*E11</f>
        <v>922.6201599999999</v>
      </c>
      <c r="E11" s="71">
        <v>0.17908</v>
      </c>
      <c r="F11" s="14">
        <f t="shared" si="0"/>
        <v>2112.3199999999997</v>
      </c>
      <c r="G11" s="4" t="s">
        <v>70</v>
      </c>
    </row>
    <row r="12" spans="1:7" ht="15.75" thickBot="1">
      <c r="A12" s="35"/>
      <c r="B12" s="22" t="s">
        <v>16</v>
      </c>
      <c r="C12" s="39">
        <f>SUM(C8:C11)*1000</f>
        <v>27158000</v>
      </c>
      <c r="D12" s="69">
        <f>SUM(D4:D11)</f>
        <v>4863.45464</v>
      </c>
      <c r="E12" s="40"/>
      <c r="F12" s="41">
        <f>SUM(F4:F11)</f>
        <v>11134.779999999999</v>
      </c>
      <c r="G12" s="4" t="s">
        <v>99</v>
      </c>
    </row>
    <row r="13" spans="1:7" ht="15">
      <c r="A13" s="4"/>
      <c r="B13" s="4"/>
      <c r="C13" s="4"/>
      <c r="D13" s="136"/>
      <c r="E13" s="136"/>
      <c r="F13" s="78">
        <f>F12/4*5</f>
        <v>13918.474999999999</v>
      </c>
      <c r="G13" s="81" t="s">
        <v>98</v>
      </c>
    </row>
  </sheetData>
  <sheetProtection/>
  <mergeCells count="2">
    <mergeCell ref="B1:D1"/>
    <mergeCell ref="D13:E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O7" sqref="O7"/>
    </sheetView>
  </sheetViews>
  <sheetFormatPr defaultColWidth="9.140625" defaultRowHeight="15"/>
  <cols>
    <col min="2" max="2" width="12.7109375" style="0" customWidth="1"/>
    <col min="3" max="3" width="11.00390625" style="0" customWidth="1"/>
    <col min="4" max="4" width="10.421875" style="0" customWidth="1"/>
    <col min="16" max="16" width="8.7109375" style="0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4"/>
      <c r="B2" s="135" t="s">
        <v>73</v>
      </c>
      <c r="C2" s="135"/>
      <c r="D2" s="135"/>
      <c r="E2" s="1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137" t="s">
        <v>4</v>
      </c>
      <c r="B4" s="137" t="s">
        <v>41</v>
      </c>
      <c r="C4" s="137" t="s">
        <v>37</v>
      </c>
      <c r="D4" s="137"/>
      <c r="E4" s="137" t="s">
        <v>38</v>
      </c>
      <c r="F4" s="137"/>
      <c r="G4" s="137" t="s">
        <v>9</v>
      </c>
      <c r="H4" s="137"/>
      <c r="I4" s="137" t="s">
        <v>31</v>
      </c>
      <c r="J4" s="137"/>
      <c r="K4" s="137" t="s">
        <v>32</v>
      </c>
      <c r="L4" s="137"/>
      <c r="M4" s="137" t="s">
        <v>13</v>
      </c>
      <c r="N4" s="137"/>
      <c r="O4" s="137" t="s">
        <v>14</v>
      </c>
      <c r="P4" s="138"/>
      <c r="Q4" s="140" t="s">
        <v>44</v>
      </c>
    </row>
    <row r="5" spans="1:17" ht="30.75" thickBot="1">
      <c r="A5" s="139"/>
      <c r="B5" s="139"/>
      <c r="C5" s="42" t="s">
        <v>42</v>
      </c>
      <c r="D5" s="37" t="s">
        <v>43</v>
      </c>
      <c r="E5" s="42" t="s">
        <v>42</v>
      </c>
      <c r="F5" s="37" t="s">
        <v>43</v>
      </c>
      <c r="G5" s="42" t="s">
        <v>42</v>
      </c>
      <c r="H5" s="37" t="s">
        <v>43</v>
      </c>
      <c r="I5" s="42" t="s">
        <v>42</v>
      </c>
      <c r="J5" s="37" t="s">
        <v>43</v>
      </c>
      <c r="K5" s="42" t="s">
        <v>42</v>
      </c>
      <c r="L5" s="37" t="s">
        <v>43</v>
      </c>
      <c r="M5" s="42" t="s">
        <v>42</v>
      </c>
      <c r="N5" s="37" t="s">
        <v>43</v>
      </c>
      <c r="O5" s="42" t="s">
        <v>42</v>
      </c>
      <c r="P5" s="38" t="s">
        <v>43</v>
      </c>
      <c r="Q5" s="141"/>
    </row>
    <row r="6" spans="1:17" ht="30">
      <c r="A6" s="14">
        <v>1</v>
      </c>
      <c r="B6" s="43" t="s">
        <v>100</v>
      </c>
      <c r="C6" s="14">
        <v>0</v>
      </c>
      <c r="D6" s="14">
        <v>0</v>
      </c>
      <c r="E6" s="14">
        <v>0</v>
      </c>
      <c r="F6" s="14">
        <v>0</v>
      </c>
      <c r="G6" s="14">
        <v>30.3</v>
      </c>
      <c r="H6" s="14">
        <v>7.15</v>
      </c>
      <c r="I6" s="14">
        <v>30.3</v>
      </c>
      <c r="J6" s="14">
        <v>7.15</v>
      </c>
      <c r="K6" s="14">
        <v>30.3</v>
      </c>
      <c r="L6" s="14">
        <v>7.15</v>
      </c>
      <c r="M6" s="14">
        <v>30.3</v>
      </c>
      <c r="N6" s="14">
        <v>7.15</v>
      </c>
      <c r="O6" s="14">
        <v>30.3</v>
      </c>
      <c r="P6" s="14">
        <v>7.15</v>
      </c>
      <c r="Q6" s="32">
        <f>SUM(C6:P6)</f>
        <v>187.25000000000003</v>
      </c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>
        <f>SUM(Q6:Q6)</f>
        <v>187.25000000000003</v>
      </c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</sheetData>
  <sheetProtection/>
  <mergeCells count="11">
    <mergeCell ref="B2:E2"/>
    <mergeCell ref="C4:D4"/>
    <mergeCell ref="E4:F4"/>
    <mergeCell ref="G4:H4"/>
    <mergeCell ref="I4:J4"/>
    <mergeCell ref="K4:L4"/>
    <mergeCell ref="M4:N4"/>
    <mergeCell ref="O4:P4"/>
    <mergeCell ref="A4:A5"/>
    <mergeCell ref="B4:B5"/>
    <mergeCell ref="Q4:Q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8" sqref="J8"/>
    </sheetView>
  </sheetViews>
  <sheetFormatPr defaultColWidth="9.140625" defaultRowHeight="15"/>
  <cols>
    <col min="2" max="2" width="16.57421875" style="0" customWidth="1"/>
    <col min="3" max="3" width="35.7109375" style="0" customWidth="1"/>
    <col min="4" max="4" width="18.140625" style="0" customWidth="1"/>
    <col min="5" max="5" width="12.28125" style="0" customWidth="1"/>
    <col min="6" max="6" width="16.57421875" style="0" customWidth="1"/>
    <col min="7" max="7" width="15.140625" style="0" customWidth="1"/>
    <col min="8" max="8" width="18.140625" style="0" customWidth="1"/>
  </cols>
  <sheetData>
    <row r="1" spans="1:8" ht="15">
      <c r="A1" s="4"/>
      <c r="B1" s="135" t="s">
        <v>18</v>
      </c>
      <c r="C1" s="135"/>
      <c r="D1" s="135"/>
      <c r="E1" s="135"/>
      <c r="F1" s="135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47.25" customHeight="1">
      <c r="A3" s="33" t="s">
        <v>4</v>
      </c>
      <c r="B3" s="33" t="s">
        <v>19</v>
      </c>
      <c r="C3" s="33" t="s">
        <v>20</v>
      </c>
      <c r="D3" s="33" t="s">
        <v>21</v>
      </c>
      <c r="E3" s="44" t="s">
        <v>25</v>
      </c>
      <c r="F3" s="33" t="s">
        <v>22</v>
      </c>
      <c r="G3" s="44" t="s">
        <v>23</v>
      </c>
      <c r="H3" s="44" t="s">
        <v>24</v>
      </c>
    </row>
    <row r="4" spans="1:8" ht="45">
      <c r="A4" s="14">
        <v>1</v>
      </c>
      <c r="B4" s="14" t="s">
        <v>101</v>
      </c>
      <c r="C4" s="75" t="s">
        <v>108</v>
      </c>
      <c r="D4" s="76">
        <v>346.04</v>
      </c>
      <c r="E4" s="76">
        <v>175.68</v>
      </c>
      <c r="F4" s="76">
        <f aca="true" t="shared" si="0" ref="F4:F10">D4-E4</f>
        <v>170.36</v>
      </c>
      <c r="G4" s="76">
        <v>10</v>
      </c>
      <c r="H4" s="77">
        <v>34.56</v>
      </c>
    </row>
    <row r="5" spans="1:8" ht="45">
      <c r="A5" s="14"/>
      <c r="B5" s="14" t="s">
        <v>102</v>
      </c>
      <c r="C5" s="75" t="s">
        <v>109</v>
      </c>
      <c r="D5" s="76">
        <v>324.78</v>
      </c>
      <c r="E5" s="76">
        <v>165.31</v>
      </c>
      <c r="F5" s="76">
        <f t="shared" si="0"/>
        <v>159.46999999999997</v>
      </c>
      <c r="G5" s="76">
        <v>10</v>
      </c>
      <c r="H5" s="77">
        <v>32.52</v>
      </c>
    </row>
    <row r="6" spans="1:8" ht="45">
      <c r="A6" s="14"/>
      <c r="B6" s="14" t="s">
        <v>103</v>
      </c>
      <c r="C6" s="75" t="s">
        <v>110</v>
      </c>
      <c r="D6" s="76">
        <v>324.78</v>
      </c>
      <c r="E6" s="76">
        <v>165.31</v>
      </c>
      <c r="F6" s="76">
        <f t="shared" si="0"/>
        <v>159.46999999999997</v>
      </c>
      <c r="G6" s="76">
        <v>10</v>
      </c>
      <c r="H6" s="77">
        <v>32.52</v>
      </c>
    </row>
    <row r="7" spans="1:8" ht="45">
      <c r="A7" s="14"/>
      <c r="B7" s="14" t="s">
        <v>104</v>
      </c>
      <c r="C7" s="75" t="s">
        <v>111</v>
      </c>
      <c r="D7" s="76">
        <v>677.97</v>
      </c>
      <c r="E7" s="76">
        <v>344.65</v>
      </c>
      <c r="F7" s="76">
        <f t="shared" si="0"/>
        <v>333.32000000000005</v>
      </c>
      <c r="G7" s="76">
        <v>10</v>
      </c>
      <c r="H7" s="77">
        <v>67.8</v>
      </c>
    </row>
    <row r="8" spans="1:8" ht="30">
      <c r="A8" s="14"/>
      <c r="B8" s="14" t="s">
        <v>105</v>
      </c>
      <c r="C8" s="75" t="s">
        <v>112</v>
      </c>
      <c r="D8" s="76">
        <v>405</v>
      </c>
      <c r="E8" s="76">
        <v>128.44</v>
      </c>
      <c r="F8" s="76">
        <f t="shared" si="0"/>
        <v>276.56</v>
      </c>
      <c r="G8" s="76">
        <v>10</v>
      </c>
      <c r="H8" s="77">
        <v>40.56</v>
      </c>
    </row>
    <row r="9" spans="1:8" ht="30">
      <c r="A9" s="14"/>
      <c r="B9" s="14" t="s">
        <v>106</v>
      </c>
      <c r="C9" s="75" t="s">
        <v>113</v>
      </c>
      <c r="D9" s="76">
        <v>1445.01</v>
      </c>
      <c r="E9" s="76">
        <v>734.44</v>
      </c>
      <c r="F9" s="76">
        <f t="shared" si="0"/>
        <v>710.5699999999999</v>
      </c>
      <c r="G9" s="76">
        <v>10</v>
      </c>
      <c r="H9" s="77">
        <v>144.48</v>
      </c>
    </row>
    <row r="10" spans="1:8" ht="30">
      <c r="A10" s="14"/>
      <c r="B10" s="14" t="s">
        <v>107</v>
      </c>
      <c r="C10" s="75" t="s">
        <v>114</v>
      </c>
      <c r="D10" s="76">
        <v>22487.63</v>
      </c>
      <c r="E10" s="76">
        <v>0</v>
      </c>
      <c r="F10" s="76">
        <f t="shared" si="0"/>
        <v>22487.63</v>
      </c>
      <c r="G10" s="76">
        <v>10</v>
      </c>
      <c r="H10" s="77">
        <v>2248.8</v>
      </c>
    </row>
    <row r="11" spans="1:8" ht="15">
      <c r="A11" s="14"/>
      <c r="B11" s="14"/>
      <c r="C11" s="14"/>
      <c r="D11" s="14"/>
      <c r="E11" s="14"/>
      <c r="F11" s="14"/>
      <c r="G11" s="14"/>
      <c r="H11" s="14"/>
    </row>
    <row r="12" spans="1:8" ht="15">
      <c r="A12" s="14"/>
      <c r="B12" s="14"/>
      <c r="C12" s="14"/>
      <c r="D12" s="14"/>
      <c r="E12" s="14"/>
      <c r="F12" s="14"/>
      <c r="G12" s="14"/>
      <c r="H12" s="14"/>
    </row>
    <row r="13" spans="1:8" ht="15">
      <c r="A13" s="14"/>
      <c r="B13" s="14"/>
      <c r="C13" s="14"/>
      <c r="D13" s="14"/>
      <c r="E13" s="14"/>
      <c r="F13" s="14"/>
      <c r="G13" s="33" t="s">
        <v>16</v>
      </c>
      <c r="H13" s="33">
        <f>SUM(H4:H12)</f>
        <v>2601.2400000000002</v>
      </c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5"/>
      <c r="C15" s="5"/>
      <c r="D15" s="5"/>
      <c r="E15" s="5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</sheetData>
  <sheetProtection/>
  <mergeCells count="1">
    <mergeCell ref="B1:F1"/>
  </mergeCells>
  <printOptions/>
  <pageMargins left="0.7086614173228347" right="0.31496062992125984" top="1.141732283464567" bottom="0.7480314960629921" header="0.31496062992125984" footer="0.31496062992125984"/>
  <pageSetup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3" sqref="E13"/>
    </sheetView>
  </sheetViews>
  <sheetFormatPr defaultColWidth="9.140625" defaultRowHeight="15"/>
  <cols>
    <col min="2" max="3" width="13.00390625" style="0" customWidth="1"/>
  </cols>
  <sheetData>
    <row r="1" spans="1:7" ht="15">
      <c r="A1" s="4"/>
      <c r="B1" s="5" t="s">
        <v>30</v>
      </c>
      <c r="C1" s="5"/>
      <c r="D1" s="5"/>
      <c r="E1" s="4"/>
      <c r="F1" s="4"/>
      <c r="G1" s="4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33" t="s">
        <v>4</v>
      </c>
      <c r="B3" s="33" t="s">
        <v>5</v>
      </c>
      <c r="C3" s="33" t="s">
        <v>6</v>
      </c>
      <c r="D3" s="4"/>
      <c r="E3" s="4"/>
      <c r="F3" s="4"/>
      <c r="G3" s="4"/>
    </row>
    <row r="4" spans="1:7" ht="15">
      <c r="A4" s="14">
        <v>1</v>
      </c>
      <c r="B4" s="14" t="s">
        <v>31</v>
      </c>
      <c r="C4" s="14"/>
      <c r="D4" s="4"/>
      <c r="E4" s="4"/>
      <c r="F4" s="4"/>
      <c r="G4" s="4"/>
    </row>
    <row r="5" spans="1:7" ht="15">
      <c r="A5" s="14">
        <v>2</v>
      </c>
      <c r="B5" s="14" t="s">
        <v>32</v>
      </c>
      <c r="C5" s="14"/>
      <c r="D5" s="4"/>
      <c r="E5" s="4"/>
      <c r="F5" s="4"/>
      <c r="G5" s="4"/>
    </row>
    <row r="6" spans="1:7" ht="15">
      <c r="A6" s="14">
        <v>3</v>
      </c>
      <c r="B6" s="14" t="s">
        <v>13</v>
      </c>
      <c r="C6" s="14"/>
      <c r="D6" s="4"/>
      <c r="E6" s="4"/>
      <c r="F6" s="4"/>
      <c r="G6" s="4"/>
    </row>
    <row r="7" spans="1:7" ht="15">
      <c r="A7" s="14">
        <v>4</v>
      </c>
      <c r="B7" s="14" t="s">
        <v>14</v>
      </c>
      <c r="C7" s="14"/>
      <c r="D7" s="4"/>
      <c r="E7" s="4"/>
      <c r="F7" s="4"/>
      <c r="G7" s="4"/>
    </row>
    <row r="8" spans="1:7" ht="15">
      <c r="A8" s="14">
        <v>5</v>
      </c>
      <c r="B8" s="14" t="s">
        <v>15</v>
      </c>
      <c r="C8" s="14"/>
      <c r="D8" s="4"/>
      <c r="E8" s="4"/>
      <c r="F8" s="4"/>
      <c r="G8" s="4"/>
    </row>
    <row r="9" spans="1:7" ht="15">
      <c r="A9" s="14">
        <v>6</v>
      </c>
      <c r="B9" s="14" t="s">
        <v>33</v>
      </c>
      <c r="C9" s="14"/>
      <c r="D9" s="4"/>
      <c r="E9" s="4"/>
      <c r="F9" s="4"/>
      <c r="G9" s="4"/>
    </row>
    <row r="10" spans="1:7" ht="15">
      <c r="A10" s="14">
        <v>7</v>
      </c>
      <c r="B10" s="14" t="s">
        <v>34</v>
      </c>
      <c r="C10" s="14"/>
      <c r="D10" s="4"/>
      <c r="E10" s="4"/>
      <c r="F10" s="4"/>
      <c r="G10" s="4"/>
    </row>
    <row r="11" spans="1:7" ht="15">
      <c r="A11" s="14">
        <v>8</v>
      </c>
      <c r="B11" s="14" t="s">
        <v>35</v>
      </c>
      <c r="C11" s="14"/>
      <c r="D11" s="4"/>
      <c r="E11" s="4"/>
      <c r="F11" s="4"/>
      <c r="G11" s="4"/>
    </row>
    <row r="12" spans="1:7" ht="15">
      <c r="A12" s="14">
        <v>9</v>
      </c>
      <c r="B12" s="14" t="s">
        <v>36</v>
      </c>
      <c r="C12" s="14"/>
      <c r="D12" s="4"/>
      <c r="E12" s="4"/>
      <c r="F12" s="4"/>
      <c r="G12" s="4"/>
    </row>
    <row r="13" spans="1:7" ht="15">
      <c r="A13" s="14">
        <v>10</v>
      </c>
      <c r="B13" s="14" t="s">
        <v>37</v>
      </c>
      <c r="C13" s="14"/>
      <c r="D13" s="4"/>
      <c r="E13" s="4"/>
      <c r="F13" s="4"/>
      <c r="G13" s="4"/>
    </row>
    <row r="14" spans="1:7" ht="15">
      <c r="A14" s="14">
        <v>11</v>
      </c>
      <c r="B14" s="14" t="s">
        <v>38</v>
      </c>
      <c r="C14" s="14"/>
      <c r="D14" s="4"/>
      <c r="E14" s="4"/>
      <c r="F14" s="4"/>
      <c r="G14" s="4"/>
    </row>
    <row r="15" spans="1:7" ht="15">
      <c r="A15" s="14">
        <v>12</v>
      </c>
      <c r="B15" s="14" t="s">
        <v>9</v>
      </c>
      <c r="C15" s="14"/>
      <c r="D15" s="4"/>
      <c r="E15" s="4"/>
      <c r="F15" s="4"/>
      <c r="G15" s="4"/>
    </row>
    <row r="16" spans="1:7" ht="15">
      <c r="A16" s="4"/>
      <c r="B16" s="33" t="s">
        <v>16</v>
      </c>
      <c r="C16" s="33">
        <f>SUM(C4:C15)</f>
        <v>0</v>
      </c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>
        <f>SUM(C4:C7)</f>
        <v>0</v>
      </c>
      <c r="D19" s="4"/>
      <c r="E19" s="4"/>
      <c r="F19" s="4"/>
      <c r="G19" s="4"/>
    </row>
    <row r="20" spans="1:7" ht="15">
      <c r="A20" s="4"/>
      <c r="B20" s="4"/>
      <c r="C20" s="4">
        <f>SUM(C13:C15)</f>
        <v>0</v>
      </c>
      <c r="D20" s="4"/>
      <c r="E20" s="4"/>
      <c r="F20" s="4"/>
      <c r="G20" s="4"/>
    </row>
    <row r="21" spans="1:7" ht="15">
      <c r="A21" s="4"/>
      <c r="B21" s="4"/>
      <c r="C21" s="5">
        <f>SUM(C19:C20)</f>
        <v>0</v>
      </c>
      <c r="D21" s="4" t="s">
        <v>40</v>
      </c>
      <c r="E21" s="4"/>
      <c r="F21" s="4"/>
      <c r="G21" s="4"/>
    </row>
    <row r="22" spans="1:7" ht="15.75">
      <c r="A22" s="45" t="s">
        <v>75</v>
      </c>
      <c r="B22" s="45"/>
      <c r="C22" s="45"/>
      <c r="D22" s="45"/>
      <c r="E22" s="45"/>
      <c r="F22" s="4"/>
      <c r="G22" s="4"/>
    </row>
    <row r="23" spans="1:7" ht="15.75">
      <c r="A23" s="45" t="s">
        <v>74</v>
      </c>
      <c r="B23" s="45"/>
      <c r="C23" s="45"/>
      <c r="D23" s="45"/>
      <c r="E23" s="45"/>
      <c r="F23" s="4"/>
      <c r="G23" s="4"/>
    </row>
    <row r="24" spans="1:7" ht="15.75">
      <c r="A24" s="45"/>
      <c r="B24" s="45"/>
      <c r="C24" s="45"/>
      <c r="D24" s="45"/>
      <c r="E24" s="45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27.8515625" style="0" customWidth="1"/>
    <col min="3" max="3" width="32.57421875" style="0" customWidth="1"/>
  </cols>
  <sheetData>
    <row r="1" spans="1:3" ht="15">
      <c r="A1" s="4"/>
      <c r="B1" s="4"/>
      <c r="C1" s="5" t="s">
        <v>76</v>
      </c>
    </row>
    <row r="2" spans="1:3" ht="15">
      <c r="A2" s="4"/>
      <c r="B2" s="4"/>
      <c r="C2" s="4"/>
    </row>
    <row r="3" spans="1:3" ht="25.5">
      <c r="A3" s="46" t="s">
        <v>77</v>
      </c>
      <c r="B3" s="47" t="s">
        <v>115</v>
      </c>
      <c r="C3" s="48" t="s">
        <v>89</v>
      </c>
    </row>
    <row r="4" spans="1:3" ht="15.75">
      <c r="A4" s="47"/>
      <c r="B4" s="52" t="s">
        <v>116</v>
      </c>
      <c r="C4" s="47">
        <v>957.8</v>
      </c>
    </row>
    <row r="5" spans="1:3" ht="15.75">
      <c r="A5" s="47"/>
      <c r="B5" s="52"/>
      <c r="C5" s="47"/>
    </row>
    <row r="6" spans="1:3" ht="15.75">
      <c r="A6" s="47"/>
      <c r="B6" s="52"/>
      <c r="C6" s="47"/>
    </row>
    <row r="7" spans="1:3" ht="15.75">
      <c r="A7" s="47"/>
      <c r="B7" s="52"/>
      <c r="C7" s="49"/>
    </row>
    <row r="8" spans="1:3" ht="15.75">
      <c r="A8" s="47"/>
      <c r="B8" s="52"/>
      <c r="C8" s="47"/>
    </row>
    <row r="9" spans="1:3" ht="15.75">
      <c r="A9" s="47"/>
      <c r="B9" s="52"/>
      <c r="C9" s="47"/>
    </row>
    <row r="10" spans="1:3" ht="15.75">
      <c r="A10" s="47"/>
      <c r="B10" s="52"/>
      <c r="C10" s="47"/>
    </row>
    <row r="11" spans="1:3" ht="15.75">
      <c r="A11" s="47"/>
      <c r="B11" s="52"/>
      <c r="C11" s="47"/>
    </row>
    <row r="12" spans="1:3" ht="15.75">
      <c r="A12" s="47"/>
      <c r="B12" s="50" t="s">
        <v>55</v>
      </c>
      <c r="C12" s="51">
        <f>SUM(C4:C11)</f>
        <v>957.8</v>
      </c>
    </row>
    <row r="13" spans="1:3" ht="15">
      <c r="A13" s="4"/>
      <c r="B13" s="4"/>
      <c r="C13" s="4"/>
    </row>
    <row r="14" spans="1:3" ht="15">
      <c r="A14" s="4"/>
      <c r="B14" s="4"/>
      <c r="C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8">
      <selection activeCell="H13" sqref="H13"/>
    </sheetView>
  </sheetViews>
  <sheetFormatPr defaultColWidth="9.140625" defaultRowHeight="15"/>
  <cols>
    <col min="2" max="2" width="20.421875" style="0" customWidth="1"/>
    <col min="3" max="3" width="9.8515625" style="0" customWidth="1"/>
    <col min="4" max="4" width="10.28125" style="0" customWidth="1"/>
    <col min="5" max="5" width="11.00390625" style="0" customWidth="1"/>
    <col min="6" max="6" width="10.28125" style="0" customWidth="1"/>
  </cols>
  <sheetData>
    <row r="1" spans="1:12" ht="15">
      <c r="A1" s="4"/>
      <c r="B1" s="4"/>
      <c r="C1" s="4"/>
      <c r="D1" s="4"/>
      <c r="E1" s="4"/>
      <c r="F1" s="4"/>
      <c r="G1" s="5" t="s">
        <v>56</v>
      </c>
      <c r="H1" s="5"/>
      <c r="I1" s="5"/>
      <c r="J1" s="5"/>
      <c r="K1" s="4"/>
      <c r="L1" s="4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5.5">
      <c r="A3" s="6"/>
      <c r="B3" s="7"/>
      <c r="C3" s="8" t="s">
        <v>78</v>
      </c>
      <c r="D3" s="8" t="s">
        <v>79</v>
      </c>
      <c r="E3" s="8" t="s">
        <v>80</v>
      </c>
      <c r="F3" s="8" t="s">
        <v>81</v>
      </c>
      <c r="G3" s="8" t="s">
        <v>82</v>
      </c>
      <c r="H3" s="8" t="s">
        <v>83</v>
      </c>
      <c r="I3" s="8" t="s">
        <v>84</v>
      </c>
      <c r="J3" s="11" t="s">
        <v>85</v>
      </c>
      <c r="K3" s="13" t="s">
        <v>44</v>
      </c>
      <c r="L3" s="4"/>
    </row>
    <row r="4" spans="1:12" ht="15.75">
      <c r="A4" s="7">
        <v>1</v>
      </c>
      <c r="B4" s="7" t="s">
        <v>86</v>
      </c>
      <c r="C4" s="7">
        <v>0</v>
      </c>
      <c r="D4" s="7">
        <v>0</v>
      </c>
      <c r="E4" s="7">
        <v>0</v>
      </c>
      <c r="F4" s="7">
        <v>0</v>
      </c>
      <c r="G4" s="7">
        <v>9.96</v>
      </c>
      <c r="H4" s="7">
        <v>6.54</v>
      </c>
      <c r="I4" s="7">
        <v>5.506</v>
      </c>
      <c r="J4" s="12">
        <v>5.152</v>
      </c>
      <c r="K4" s="14">
        <f>SUM(C4:J4)</f>
        <v>27.158</v>
      </c>
      <c r="L4" s="4"/>
    </row>
    <row r="5" spans="1:12" ht="31.5">
      <c r="A5" s="7">
        <v>2</v>
      </c>
      <c r="B5" s="7" t="s">
        <v>87</v>
      </c>
      <c r="C5" s="7">
        <v>4.6</v>
      </c>
      <c r="D5" s="7">
        <v>4.6</v>
      </c>
      <c r="E5" s="7">
        <v>4.6</v>
      </c>
      <c r="F5" s="7">
        <v>4.6</v>
      </c>
      <c r="G5" s="7">
        <v>4.6</v>
      </c>
      <c r="H5" s="7">
        <v>4.6</v>
      </c>
      <c r="I5" s="7">
        <v>4.6</v>
      </c>
      <c r="J5" s="12">
        <v>4.6</v>
      </c>
      <c r="K5" s="14">
        <v>4.6</v>
      </c>
      <c r="L5" s="53">
        <f>K4*K5</f>
        <v>124.9268</v>
      </c>
    </row>
    <row r="6" spans="1:12" ht="15.75">
      <c r="A6" s="7"/>
      <c r="B6" s="7"/>
      <c r="C6" s="7"/>
      <c r="D6" s="7"/>
      <c r="E6" s="7"/>
      <c r="F6" s="7"/>
      <c r="G6" s="7"/>
      <c r="H6" s="7"/>
      <c r="I6" s="7"/>
      <c r="J6" s="12"/>
      <c r="K6" s="14"/>
      <c r="L6" s="4"/>
    </row>
    <row r="7" spans="1:12" ht="31.5">
      <c r="A7" s="7"/>
      <c r="B7" s="1" t="s">
        <v>88</v>
      </c>
      <c r="C7" s="19">
        <f aca="true" t="shared" si="0" ref="C7:J7">C4*C5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45.816</v>
      </c>
      <c r="H7" s="19">
        <f t="shared" si="0"/>
        <v>30.083999999999996</v>
      </c>
      <c r="I7" s="19">
        <f t="shared" si="0"/>
        <v>25.3276</v>
      </c>
      <c r="J7" s="20">
        <f t="shared" si="0"/>
        <v>23.699199999999998</v>
      </c>
      <c r="K7" s="21">
        <f>SUM(C7:J7)</f>
        <v>124.92680000000001</v>
      </c>
      <c r="L7" s="4"/>
    </row>
    <row r="8" spans="1:12" ht="15.75">
      <c r="A8" s="9"/>
      <c r="B8" s="10"/>
      <c r="C8" s="10"/>
      <c r="D8" s="10"/>
      <c r="E8" s="10"/>
      <c r="F8" s="10"/>
      <c r="G8" s="10"/>
      <c r="H8" s="10"/>
      <c r="I8" s="10"/>
      <c r="J8" s="10"/>
      <c r="K8" s="4"/>
      <c r="L8" s="4"/>
    </row>
    <row r="9" spans="1:12" ht="15.75">
      <c r="A9" s="15"/>
      <c r="B9" s="16"/>
      <c r="C9" s="16"/>
      <c r="D9" s="16"/>
      <c r="E9" s="16"/>
      <c r="F9" s="16"/>
      <c r="G9" s="16"/>
      <c r="H9" s="17"/>
      <c r="I9" s="17"/>
      <c r="J9" s="17"/>
      <c r="K9" s="18"/>
      <c r="L9" s="4"/>
    </row>
    <row r="10" spans="1:12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4"/>
    </row>
    <row r="11" spans="1:1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Dzene</dc:creator>
  <cp:keywords/>
  <dc:description/>
  <cp:lastModifiedBy>Daiga Naroga</cp:lastModifiedBy>
  <cp:lastPrinted>2022-10-04T22:08:56Z</cp:lastPrinted>
  <dcterms:created xsi:type="dcterms:W3CDTF">2022-08-02T07:11:47Z</dcterms:created>
  <dcterms:modified xsi:type="dcterms:W3CDTF">2022-10-24T10:51:54Z</dcterms:modified>
  <cp:category/>
  <cp:version/>
  <cp:contentType/>
  <cp:contentStatus/>
</cp:coreProperties>
</file>