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mes sēžu lēmumi\2024\Aprīlis\Anonimizētie pirms sēdes\"/>
    </mc:Choice>
  </mc:AlternateContent>
  <xr:revisionPtr revIDLastSave="0" documentId="8_{E7D88BAF-C162-49D1-AD06-6524BE04BD88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ielikums nr.1" sheetId="1" r:id="rId1"/>
    <sheet name="Pielikums nr.3" sheetId="3" r:id="rId2"/>
    <sheet name="Pielikums nr.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2" l="1"/>
  <c r="F57" i="2" s="1"/>
  <c r="G57" i="2" s="1"/>
  <c r="J55" i="2"/>
  <c r="H54" i="2"/>
  <c r="E50" i="2"/>
  <c r="D50" i="2"/>
  <c r="F50" i="2" s="1"/>
  <c r="G50" i="2" s="1"/>
  <c r="J47" i="2"/>
  <c r="H46" i="2"/>
  <c r="E43" i="2"/>
  <c r="D41" i="2"/>
  <c r="F41" i="2" s="1"/>
  <c r="G41" i="2" s="1"/>
  <c r="J39" i="2"/>
  <c r="H38" i="2"/>
  <c r="E34" i="2"/>
  <c r="D34" i="2"/>
  <c r="F34" i="2" s="1"/>
  <c r="G34" i="2" s="1"/>
  <c r="J31" i="2"/>
  <c r="H30" i="2"/>
  <c r="E27" i="2"/>
  <c r="D25" i="2"/>
  <c r="F25" i="2" s="1"/>
  <c r="G25" i="2" s="1"/>
  <c r="J23" i="2"/>
  <c r="H22" i="2"/>
  <c r="E18" i="2"/>
  <c r="D18" i="2"/>
  <c r="F18" i="2" s="1"/>
  <c r="G18" i="2" s="1"/>
  <c r="J14" i="2"/>
  <c r="E14" i="2"/>
  <c r="B14" i="2"/>
  <c r="C13" i="2"/>
  <c r="B13" i="2"/>
  <c r="D12" i="2"/>
  <c r="C12" i="2"/>
  <c r="E11" i="2"/>
  <c r="D11" i="2"/>
  <c r="E10" i="2"/>
  <c r="D10" i="2"/>
  <c r="C10" i="2"/>
  <c r="J9" i="2"/>
  <c r="H9" i="2"/>
  <c r="E9" i="2"/>
  <c r="D9" i="2"/>
  <c r="B9" i="2"/>
  <c r="E8" i="2"/>
  <c r="C8" i="2"/>
  <c r="B8" i="2"/>
  <c r="D7" i="2"/>
  <c r="C7" i="2"/>
  <c r="B7" i="2"/>
  <c r="H6" i="2"/>
  <c r="E6" i="2"/>
  <c r="D6" i="2"/>
  <c r="C6" i="2"/>
  <c r="L62" i="1"/>
  <c r="D62" i="1"/>
  <c r="M62" i="1" s="1"/>
  <c r="E368" i="3" s="1"/>
  <c r="L61" i="1"/>
  <c r="D61" i="1"/>
  <c r="M61" i="1" s="1"/>
  <c r="E367" i="3" s="1"/>
  <c r="E369" i="3" s="1"/>
  <c r="L59" i="1"/>
  <c r="J58" i="2" s="1"/>
  <c r="J59" i="1"/>
  <c r="H58" i="2" s="1"/>
  <c r="D59" i="1"/>
  <c r="E58" i="2" s="1"/>
  <c r="L58" i="1"/>
  <c r="J57" i="2" s="1"/>
  <c r="J58" i="1"/>
  <c r="H57" i="2" s="1"/>
  <c r="D58" i="1"/>
  <c r="E57" i="2" s="1"/>
  <c r="L57" i="1"/>
  <c r="J56" i="2" s="1"/>
  <c r="J57" i="1"/>
  <c r="H56" i="2" s="1"/>
  <c r="D57" i="1"/>
  <c r="L56" i="1"/>
  <c r="J56" i="1"/>
  <c r="H55" i="2" s="1"/>
  <c r="D56" i="1"/>
  <c r="L55" i="1"/>
  <c r="J54" i="2" s="1"/>
  <c r="J55" i="1"/>
  <c r="D55" i="1"/>
  <c r="L54" i="1"/>
  <c r="J53" i="2" s="1"/>
  <c r="J54" i="1"/>
  <c r="H53" i="2" s="1"/>
  <c r="D54" i="1"/>
  <c r="L53" i="1"/>
  <c r="J52" i="2" s="1"/>
  <c r="J53" i="1"/>
  <c r="H52" i="2" s="1"/>
  <c r="D53" i="1"/>
  <c r="L52" i="1"/>
  <c r="J51" i="2" s="1"/>
  <c r="J52" i="1"/>
  <c r="H51" i="2" s="1"/>
  <c r="D52" i="1"/>
  <c r="D51" i="2" s="1"/>
  <c r="L51" i="1"/>
  <c r="J50" i="2" s="1"/>
  <c r="J51" i="1"/>
  <c r="H50" i="2" s="1"/>
  <c r="D51" i="1"/>
  <c r="L50" i="1"/>
  <c r="J49" i="2" s="1"/>
  <c r="J50" i="1"/>
  <c r="H49" i="2" s="1"/>
  <c r="D50" i="1"/>
  <c r="E49" i="2" s="1"/>
  <c r="L49" i="1"/>
  <c r="J48" i="2" s="1"/>
  <c r="J49" i="1"/>
  <c r="H48" i="2" s="1"/>
  <c r="D49" i="1"/>
  <c r="L48" i="1"/>
  <c r="J48" i="1"/>
  <c r="H47" i="2" s="1"/>
  <c r="D48" i="1"/>
  <c r="L47" i="1"/>
  <c r="J46" i="2" s="1"/>
  <c r="J47" i="1"/>
  <c r="D47" i="1"/>
  <c r="L46" i="1"/>
  <c r="J45" i="2" s="1"/>
  <c r="J46" i="1"/>
  <c r="H45" i="2" s="1"/>
  <c r="D46" i="1"/>
  <c r="L45" i="1"/>
  <c r="J44" i="2" s="1"/>
  <c r="J45" i="1"/>
  <c r="H44" i="2" s="1"/>
  <c r="D45" i="1"/>
  <c r="L44" i="1"/>
  <c r="J43" i="2" s="1"/>
  <c r="J44" i="1"/>
  <c r="H43" i="2" s="1"/>
  <c r="D44" i="1"/>
  <c r="D43" i="2" s="1"/>
  <c r="F43" i="2" s="1"/>
  <c r="G43" i="2" s="1"/>
  <c r="K43" i="2" s="1"/>
  <c r="M44" i="1" s="1"/>
  <c r="E253" i="3" s="1"/>
  <c r="L43" i="1"/>
  <c r="J42" i="2" s="1"/>
  <c r="J43" i="1"/>
  <c r="H42" i="2" s="1"/>
  <c r="D43" i="1"/>
  <c r="E42" i="2" s="1"/>
  <c r="L42" i="1"/>
  <c r="J41" i="2" s="1"/>
  <c r="J42" i="1"/>
  <c r="H41" i="2" s="1"/>
  <c r="D42" i="1"/>
  <c r="E41" i="2" s="1"/>
  <c r="L41" i="1"/>
  <c r="J40" i="2" s="1"/>
  <c r="J41" i="1"/>
  <c r="H40" i="2" s="1"/>
  <c r="D41" i="1"/>
  <c r="L40" i="1"/>
  <c r="J40" i="1"/>
  <c r="H39" i="2" s="1"/>
  <c r="D40" i="1"/>
  <c r="L39" i="1"/>
  <c r="J38" i="2" s="1"/>
  <c r="J39" i="1"/>
  <c r="D39" i="1"/>
  <c r="L38" i="1"/>
  <c r="J37" i="2" s="1"/>
  <c r="J38" i="1"/>
  <c r="H37" i="2" s="1"/>
  <c r="D38" i="1"/>
  <c r="L37" i="1"/>
  <c r="J36" i="2" s="1"/>
  <c r="J37" i="1"/>
  <c r="H36" i="2" s="1"/>
  <c r="D37" i="1"/>
  <c r="L36" i="1"/>
  <c r="J35" i="2" s="1"/>
  <c r="J36" i="1"/>
  <c r="H35" i="2" s="1"/>
  <c r="D36" i="1"/>
  <c r="D35" i="2" s="1"/>
  <c r="L35" i="1"/>
  <c r="J34" i="2" s="1"/>
  <c r="J35" i="1"/>
  <c r="H34" i="2" s="1"/>
  <c r="D35" i="1"/>
  <c r="L34" i="1"/>
  <c r="J33" i="2" s="1"/>
  <c r="J34" i="1"/>
  <c r="H33" i="2" s="1"/>
  <c r="D34" i="1"/>
  <c r="E33" i="2" s="1"/>
  <c r="L33" i="1"/>
  <c r="J32" i="2" s="1"/>
  <c r="J33" i="1"/>
  <c r="H32" i="2" s="1"/>
  <c r="D33" i="1"/>
  <c r="L32" i="1"/>
  <c r="J32" i="1"/>
  <c r="H31" i="2" s="1"/>
  <c r="D32" i="1"/>
  <c r="L31" i="1"/>
  <c r="J30" i="2" s="1"/>
  <c r="J31" i="1"/>
  <c r="D31" i="1"/>
  <c r="L30" i="1"/>
  <c r="J29" i="2" s="1"/>
  <c r="J30" i="1"/>
  <c r="H29" i="2" s="1"/>
  <c r="D30" i="1"/>
  <c r="L29" i="1"/>
  <c r="J28" i="2" s="1"/>
  <c r="J29" i="1"/>
  <c r="H28" i="2" s="1"/>
  <c r="D29" i="1"/>
  <c r="L28" i="1"/>
  <c r="J27" i="2" s="1"/>
  <c r="J28" i="1"/>
  <c r="H27" i="2" s="1"/>
  <c r="D28" i="1"/>
  <c r="D27" i="2" s="1"/>
  <c r="F27" i="2" s="1"/>
  <c r="G27" i="2" s="1"/>
  <c r="K27" i="2" s="1"/>
  <c r="M28" i="1" s="1"/>
  <c r="E147" i="3" s="1"/>
  <c r="L27" i="1"/>
  <c r="J26" i="2" s="1"/>
  <c r="J27" i="1"/>
  <c r="H26" i="2" s="1"/>
  <c r="D27" i="1"/>
  <c r="E26" i="2" s="1"/>
  <c r="L26" i="1"/>
  <c r="J25" i="2" s="1"/>
  <c r="J26" i="1"/>
  <c r="H25" i="2" s="1"/>
  <c r="D26" i="1"/>
  <c r="E25" i="2" s="1"/>
  <c r="L25" i="1"/>
  <c r="J24" i="2" s="1"/>
  <c r="J25" i="1"/>
  <c r="H24" i="2" s="1"/>
  <c r="D25" i="1"/>
  <c r="L24" i="1"/>
  <c r="J24" i="1"/>
  <c r="H23" i="2" s="1"/>
  <c r="D24" i="1"/>
  <c r="L23" i="1"/>
  <c r="J22" i="2" s="1"/>
  <c r="J23" i="1"/>
  <c r="D23" i="1"/>
  <c r="L22" i="1"/>
  <c r="J21" i="2" s="1"/>
  <c r="J22" i="1"/>
  <c r="H21" i="2" s="1"/>
  <c r="D22" i="1"/>
  <c r="L21" i="1"/>
  <c r="J20" i="2" s="1"/>
  <c r="J21" i="1"/>
  <c r="H20" i="2" s="1"/>
  <c r="D21" i="1"/>
  <c r="L20" i="1"/>
  <c r="J19" i="2" s="1"/>
  <c r="J20" i="1"/>
  <c r="H19" i="2" s="1"/>
  <c r="D20" i="1"/>
  <c r="D19" i="2" s="1"/>
  <c r="L19" i="1"/>
  <c r="J18" i="2" s="1"/>
  <c r="J19" i="1"/>
  <c r="H18" i="2" s="1"/>
  <c r="D19" i="1"/>
  <c r="L18" i="1"/>
  <c r="J17" i="2" s="1"/>
  <c r="J18" i="1"/>
  <c r="H17" i="2" s="1"/>
  <c r="D18" i="1"/>
  <c r="E17" i="2" s="1"/>
  <c r="L17" i="1"/>
  <c r="J16" i="2" s="1"/>
  <c r="J17" i="1"/>
  <c r="H16" i="2" s="1"/>
  <c r="D17" i="1"/>
  <c r="L14" i="1"/>
  <c r="J14" i="1"/>
  <c r="H14" i="2" s="1"/>
  <c r="D14" i="1"/>
  <c r="L13" i="1"/>
  <c r="J13" i="1"/>
  <c r="H13" i="2" s="1"/>
  <c r="D13" i="1"/>
  <c r="L12" i="1"/>
  <c r="J13" i="2" s="1"/>
  <c r="J12" i="1"/>
  <c r="H12" i="2" s="1"/>
  <c r="D12" i="1"/>
  <c r="L11" i="1"/>
  <c r="J11" i="1"/>
  <c r="H11" i="2" s="1"/>
  <c r="D11" i="1"/>
  <c r="L10" i="1"/>
  <c r="J10" i="2" s="1"/>
  <c r="J10" i="1"/>
  <c r="H10" i="2" s="1"/>
  <c r="D10" i="1"/>
  <c r="B10" i="2" s="1"/>
  <c r="F10" i="2" s="1"/>
  <c r="G10" i="2" s="1"/>
  <c r="K10" i="2" s="1"/>
  <c r="M10" i="1" s="1"/>
  <c r="E28" i="3" s="1"/>
  <c r="L9" i="1"/>
  <c r="J9" i="1"/>
  <c r="D9" i="1"/>
  <c r="C9" i="2" s="1"/>
  <c r="L8" i="1"/>
  <c r="J8" i="2" s="1"/>
  <c r="J8" i="1"/>
  <c r="H8" i="2" s="1"/>
  <c r="D8" i="1"/>
  <c r="D8" i="2" s="1"/>
  <c r="F8" i="2" s="1"/>
  <c r="G8" i="2" s="1"/>
  <c r="L7" i="1"/>
  <c r="J7" i="2" s="1"/>
  <c r="J7" i="1"/>
  <c r="H7" i="2" s="1"/>
  <c r="D7" i="1"/>
  <c r="E7" i="2" s="1"/>
  <c r="F7" i="2" s="1"/>
  <c r="G7" i="2" s="1"/>
  <c r="K7" i="2" s="1"/>
  <c r="M7" i="1" s="1"/>
  <c r="E10" i="3" s="1"/>
  <c r="L6" i="1"/>
  <c r="J6" i="2" s="1"/>
  <c r="J6" i="1"/>
  <c r="D6" i="1"/>
  <c r="B6" i="2" s="1"/>
  <c r="F6" i="2" s="1"/>
  <c r="G6" i="2" s="1"/>
  <c r="K6" i="2" s="1"/>
  <c r="M6" i="1" s="1"/>
  <c r="K8" i="2" l="1"/>
  <c r="M8" i="1" s="1"/>
  <c r="E18" i="3" s="1"/>
  <c r="E6" i="3"/>
  <c r="E20" i="2"/>
  <c r="D20" i="2"/>
  <c r="F20" i="2" s="1"/>
  <c r="G20" i="2" s="1"/>
  <c r="K20" i="2" s="1"/>
  <c r="M21" i="1" s="1"/>
  <c r="E62" i="3" s="1"/>
  <c r="E28" i="2"/>
  <c r="D28" i="2"/>
  <c r="F28" i="2" s="1"/>
  <c r="G28" i="2" s="1"/>
  <c r="K28" i="2" s="1"/>
  <c r="M29" i="1" s="1"/>
  <c r="E151" i="3" s="1"/>
  <c r="E32" i="2"/>
  <c r="D32" i="2"/>
  <c r="F32" i="2" s="1"/>
  <c r="G32" i="2" s="1"/>
  <c r="K32" i="2" s="1"/>
  <c r="M33" i="1" s="1"/>
  <c r="E169" i="3" s="1"/>
  <c r="E40" i="2"/>
  <c r="D40" i="2"/>
  <c r="F40" i="2" s="1"/>
  <c r="G40" i="2" s="1"/>
  <c r="K40" i="2" s="1"/>
  <c r="M41" i="1" s="1"/>
  <c r="E239" i="3" s="1"/>
  <c r="K18" i="2"/>
  <c r="M19" i="1" s="1"/>
  <c r="E44" i="3" s="1"/>
  <c r="D23" i="2"/>
  <c r="F23" i="2" s="1"/>
  <c r="G23" i="2" s="1"/>
  <c r="K23" i="2" s="1"/>
  <c r="M24" i="1" s="1"/>
  <c r="E84" i="3" s="1"/>
  <c r="E23" i="2"/>
  <c r="D31" i="2"/>
  <c r="E31" i="2"/>
  <c r="D47" i="2"/>
  <c r="F47" i="2" s="1"/>
  <c r="G47" i="2" s="1"/>
  <c r="K47" i="2" s="1"/>
  <c r="M48" i="1" s="1"/>
  <c r="E276" i="3" s="1"/>
  <c r="E47" i="2"/>
  <c r="K25" i="2"/>
  <c r="M26" i="1" s="1"/>
  <c r="E134" i="3" s="1"/>
  <c r="K57" i="2"/>
  <c r="M58" i="1" s="1"/>
  <c r="E358" i="3" s="1"/>
  <c r="J12" i="2"/>
  <c r="J11" i="2"/>
  <c r="E22" i="2"/>
  <c r="D22" i="2"/>
  <c r="F22" i="2" s="1"/>
  <c r="G22" i="2" s="1"/>
  <c r="K22" i="2" s="1"/>
  <c r="M23" i="1" s="1"/>
  <c r="E79" i="3" s="1"/>
  <c r="E16" i="2"/>
  <c r="D16" i="2"/>
  <c r="E24" i="2"/>
  <c r="D24" i="2"/>
  <c r="F24" i="2" s="1"/>
  <c r="G24" i="2" s="1"/>
  <c r="K24" i="2" s="1"/>
  <c r="M25" i="1" s="1"/>
  <c r="E96" i="3" s="1"/>
  <c r="E36" i="2"/>
  <c r="D36" i="2"/>
  <c r="E44" i="2"/>
  <c r="D44" i="2"/>
  <c r="F44" i="2" s="1"/>
  <c r="G44" i="2" s="1"/>
  <c r="K44" i="2" s="1"/>
  <c r="M45" i="1" s="1"/>
  <c r="E255" i="3" s="1"/>
  <c r="E48" i="2"/>
  <c r="D48" i="2"/>
  <c r="E52" i="2"/>
  <c r="D52" i="2"/>
  <c r="F52" i="2" s="1"/>
  <c r="G52" i="2" s="1"/>
  <c r="K52" i="2" s="1"/>
  <c r="M53" i="1" s="1"/>
  <c r="E325" i="3" s="1"/>
  <c r="E56" i="2"/>
  <c r="D56" i="2"/>
  <c r="K34" i="2"/>
  <c r="M35" i="1" s="1"/>
  <c r="E191" i="3" s="1"/>
  <c r="K50" i="2"/>
  <c r="M51" i="1" s="1"/>
  <c r="E317" i="3" s="1"/>
  <c r="D39" i="2"/>
  <c r="F39" i="2" s="1"/>
  <c r="G39" i="2" s="1"/>
  <c r="K39" i="2" s="1"/>
  <c r="M40" i="1" s="1"/>
  <c r="E222" i="3" s="1"/>
  <c r="E39" i="2"/>
  <c r="D55" i="2"/>
  <c r="E55" i="2"/>
  <c r="F9" i="2"/>
  <c r="G9" i="2" s="1"/>
  <c r="K9" i="2" s="1"/>
  <c r="M9" i="1" s="1"/>
  <c r="E26" i="3" s="1"/>
  <c r="K41" i="2"/>
  <c r="M42" i="1" s="1"/>
  <c r="E242" i="3" s="1"/>
  <c r="E30" i="2"/>
  <c r="D30" i="2"/>
  <c r="F30" i="2" s="1"/>
  <c r="G30" i="2" s="1"/>
  <c r="K30" i="2" s="1"/>
  <c r="M31" i="1" s="1"/>
  <c r="E161" i="3" s="1"/>
  <c r="E38" i="2"/>
  <c r="D38" i="2"/>
  <c r="E46" i="2"/>
  <c r="D46" i="2"/>
  <c r="F46" i="2" s="1"/>
  <c r="G46" i="2" s="1"/>
  <c r="K46" i="2" s="1"/>
  <c r="M47" i="1" s="1"/>
  <c r="E266" i="3" s="1"/>
  <c r="E54" i="2"/>
  <c r="D54" i="2"/>
  <c r="E19" i="2"/>
  <c r="F19" i="2" s="1"/>
  <c r="G19" i="2" s="1"/>
  <c r="K19" i="2" s="1"/>
  <c r="M20" i="1" s="1"/>
  <c r="E54" i="3" s="1"/>
  <c r="D26" i="2"/>
  <c r="F26" i="2" s="1"/>
  <c r="G26" i="2" s="1"/>
  <c r="K26" i="2" s="1"/>
  <c r="M27" i="1" s="1"/>
  <c r="E142" i="3" s="1"/>
  <c r="E35" i="2"/>
  <c r="F35" i="2" s="1"/>
  <c r="G35" i="2" s="1"/>
  <c r="K35" i="2" s="1"/>
  <c r="M36" i="1" s="1"/>
  <c r="E195" i="3" s="1"/>
  <c r="D42" i="2"/>
  <c r="F42" i="2" s="1"/>
  <c r="G42" i="2" s="1"/>
  <c r="K42" i="2" s="1"/>
  <c r="M43" i="1" s="1"/>
  <c r="E249" i="3" s="1"/>
  <c r="E51" i="2"/>
  <c r="F51" i="2" s="1"/>
  <c r="G51" i="2" s="1"/>
  <c r="K51" i="2" s="1"/>
  <c r="M52" i="1" s="1"/>
  <c r="E321" i="3" s="1"/>
  <c r="D58" i="2"/>
  <c r="F58" i="2" s="1"/>
  <c r="G58" i="2" s="1"/>
  <c r="K58" i="2" s="1"/>
  <c r="M59" i="1" s="1"/>
  <c r="E364" i="3" s="1"/>
  <c r="E21" i="2"/>
  <c r="D21" i="2"/>
  <c r="F21" i="2" s="1"/>
  <c r="G21" i="2" s="1"/>
  <c r="K21" i="2" s="1"/>
  <c r="M22" i="1" s="1"/>
  <c r="E72" i="3" s="1"/>
  <c r="E29" i="2"/>
  <c r="D29" i="2"/>
  <c r="F29" i="2" s="1"/>
  <c r="G29" i="2" s="1"/>
  <c r="K29" i="2" s="1"/>
  <c r="M30" i="1" s="1"/>
  <c r="E159" i="3" s="1"/>
  <c r="E37" i="2"/>
  <c r="D37" i="2"/>
  <c r="F37" i="2" s="1"/>
  <c r="G37" i="2" s="1"/>
  <c r="K37" i="2" s="1"/>
  <c r="M38" i="1" s="1"/>
  <c r="E214" i="3" s="1"/>
  <c r="E45" i="2"/>
  <c r="D45" i="2"/>
  <c r="F45" i="2" s="1"/>
  <c r="G45" i="2" s="1"/>
  <c r="K45" i="2" s="1"/>
  <c r="M46" i="1" s="1"/>
  <c r="E259" i="3" s="1"/>
  <c r="E53" i="2"/>
  <c r="D53" i="2"/>
  <c r="F53" i="2" s="1"/>
  <c r="G53" i="2" s="1"/>
  <c r="K53" i="2" s="1"/>
  <c r="M54" i="1" s="1"/>
  <c r="E329" i="3" s="1"/>
  <c r="D17" i="2"/>
  <c r="F17" i="2" s="1"/>
  <c r="G17" i="2" s="1"/>
  <c r="K17" i="2" s="1"/>
  <c r="M18" i="1" s="1"/>
  <c r="E40" i="3" s="1"/>
  <c r="D33" i="2"/>
  <c r="F33" i="2" s="1"/>
  <c r="G33" i="2" s="1"/>
  <c r="K33" i="2" s="1"/>
  <c r="M34" i="1" s="1"/>
  <c r="E183" i="3" s="1"/>
  <c r="D49" i="2"/>
  <c r="F49" i="2" s="1"/>
  <c r="G49" i="2" s="1"/>
  <c r="K49" i="2" s="1"/>
  <c r="M50" i="1" s="1"/>
  <c r="E294" i="3" s="1"/>
  <c r="C11" i="2"/>
  <c r="B11" i="2"/>
  <c r="F11" i="2" s="1"/>
  <c r="G11" i="2" s="1"/>
  <c r="K11" i="2" s="1"/>
  <c r="M11" i="1" s="1"/>
  <c r="E29" i="3" s="1"/>
  <c r="B12" i="2"/>
  <c r="E12" i="2"/>
  <c r="E13" i="2"/>
  <c r="D13" i="2"/>
  <c r="F13" i="2" s="1"/>
  <c r="G13" i="2" s="1"/>
  <c r="K13" i="2" s="1"/>
  <c r="M13" i="1" s="1"/>
  <c r="E35" i="3" s="1"/>
  <c r="D14" i="2"/>
  <c r="C14" i="2"/>
  <c r="F14" i="2" s="1"/>
  <c r="G14" i="2" s="1"/>
  <c r="K14" i="2" s="1"/>
  <c r="M14" i="1" s="1"/>
  <c r="E36" i="3" s="1"/>
  <c r="F55" i="2" l="1"/>
  <c r="G55" i="2" s="1"/>
  <c r="K55" i="2" s="1"/>
  <c r="M56" i="1" s="1"/>
  <c r="E340" i="3" s="1"/>
  <c r="F31" i="2"/>
  <c r="G31" i="2" s="1"/>
  <c r="K31" i="2" s="1"/>
  <c r="M32" i="1" s="1"/>
  <c r="E163" i="3" s="1"/>
  <c r="F12" i="2"/>
  <c r="G12" i="2" s="1"/>
  <c r="K12" i="2" s="1"/>
  <c r="M12" i="1" s="1"/>
  <c r="E33" i="3" s="1"/>
  <c r="E37" i="3" s="1"/>
  <c r="F54" i="2"/>
  <c r="G54" i="2" s="1"/>
  <c r="K54" i="2" s="1"/>
  <c r="M55" i="1" s="1"/>
  <c r="E333" i="3" s="1"/>
  <c r="F38" i="2"/>
  <c r="G38" i="2" s="1"/>
  <c r="K38" i="2" s="1"/>
  <c r="M39" i="1" s="1"/>
  <c r="E220" i="3" s="1"/>
  <c r="F56" i="2"/>
  <c r="G56" i="2" s="1"/>
  <c r="K56" i="2" s="1"/>
  <c r="M57" i="1" s="1"/>
  <c r="E353" i="3" s="1"/>
  <c r="F48" i="2"/>
  <c r="G48" i="2" s="1"/>
  <c r="K48" i="2" s="1"/>
  <c r="M49" i="1" s="1"/>
  <c r="E277" i="3" s="1"/>
  <c r="F36" i="2"/>
  <c r="G36" i="2" s="1"/>
  <c r="K36" i="2" s="1"/>
  <c r="M37" i="1" s="1"/>
  <c r="E201" i="3" s="1"/>
  <c r="F16" i="2"/>
  <c r="G16" i="2" s="1"/>
  <c r="K16" i="2" s="1"/>
  <c r="M17" i="1" s="1"/>
  <c r="M15" i="1" l="1"/>
  <c r="E39" i="3"/>
  <c r="E365" i="3" s="1"/>
  <c r="M60" i="1"/>
</calcChain>
</file>

<file path=xl/sharedStrings.xml><?xml version="1.0" encoding="utf-8"?>
<sst xmlns="http://schemas.openxmlformats.org/spreadsheetml/2006/main" count="261" uniqueCount="103">
  <si>
    <t>Garums (m)</t>
  </si>
  <si>
    <t>Platums (m)</t>
  </si>
  <si>
    <t>Laukums (m²)</t>
  </si>
  <si>
    <t>Ceļa/ielas nosaukums</t>
  </si>
  <si>
    <t>asfalts</t>
  </si>
  <si>
    <t>Segums</t>
  </si>
  <si>
    <t>Vac</t>
  </si>
  <si>
    <t>grants</t>
  </si>
  <si>
    <t>V942- Kalna Vēres- Vēres- Iegrīvas- V916</t>
  </si>
  <si>
    <t>Baznīca- Estrāde</t>
  </si>
  <si>
    <t>Kaļviļumi- Balodēni- Ormaņi</t>
  </si>
  <si>
    <t>Baltā māja- Sidrabītes- V915</t>
  </si>
  <si>
    <t>V915- Apaļi- Plantācija</t>
  </si>
  <si>
    <t>Caurteku skaits</t>
  </si>
  <si>
    <t>Caurteku vērtība</t>
  </si>
  <si>
    <t>Ceļa zīmju skaits ar stabiem</t>
  </si>
  <si>
    <t>Ceļa zīmju vērtība</t>
  </si>
  <si>
    <t>Baloži- Auzāni</t>
  </si>
  <si>
    <t xml:space="preserve">Rīteru kapi- Eglītes- A6  (A6- Rīteru kapi) </t>
  </si>
  <si>
    <t>A6 113km- Bārbalītes</t>
  </si>
  <si>
    <t>Velniņi- Smilktiņas</t>
  </si>
  <si>
    <t>Smilktiņas- Rezēdas- Kalēji</t>
  </si>
  <si>
    <t xml:space="preserve">Būdas dzirnavas- Jurīši </t>
  </si>
  <si>
    <t>Jaunā iela- Purvmalas</t>
  </si>
  <si>
    <t>A6 115km- Pleči</t>
  </si>
  <si>
    <t>A6- Porieši (Rīteri- Mežpriedītes)</t>
  </si>
  <si>
    <t>Titiņi - Jaundzemi</t>
  </si>
  <si>
    <t>Rīteri- Stūrēni</t>
  </si>
  <si>
    <t>Staburaga ceļš- Nadziņi</t>
  </si>
  <si>
    <t>Staburaga ceļš- Kristāli</t>
  </si>
  <si>
    <t>A6 119km- Peļņi</t>
  </si>
  <si>
    <t>A6 119km- Sturti- Vilku mežs</t>
  </si>
  <si>
    <t>A6 121km- Silmači</t>
  </si>
  <si>
    <t>A6 121km- Pļaviņu kapi</t>
  </si>
  <si>
    <t>A6 112km- Pieši- Vārpas</t>
  </si>
  <si>
    <t>Buļļu iela - Lokstiņi</t>
  </si>
  <si>
    <t>Imantas- Alkšņi</t>
  </si>
  <si>
    <t>A6 116 km - Oliņkalns</t>
  </si>
  <si>
    <t>Dārgakmeņu iela</t>
  </si>
  <si>
    <t>Barona iela</t>
  </si>
  <si>
    <t>Nesošās kārtas biezums (m)</t>
  </si>
  <si>
    <t>Smilts slāņa biezums (m)</t>
  </si>
  <si>
    <t>Nomales biezums (m)</t>
  </si>
  <si>
    <t>Ceļa/ ielas nosaukums</t>
  </si>
  <si>
    <r>
      <t xml:space="preserve">nomaļu vērtība  </t>
    </r>
    <r>
      <rPr>
        <b/>
        <sz val="11"/>
        <color theme="1"/>
        <rFont val="Times New Roman"/>
        <family val="1"/>
        <charset val="186"/>
      </rPr>
      <t>NOMv</t>
    </r>
  </si>
  <si>
    <r>
      <t xml:space="preserve">Asfaltbetona vērtība        </t>
    </r>
    <r>
      <rPr>
        <b/>
        <sz val="11"/>
        <color theme="1"/>
        <rFont val="Times New Roman"/>
        <family val="1"/>
        <charset val="186"/>
      </rPr>
      <t xml:space="preserve"> ACv</t>
    </r>
  </si>
  <si>
    <r>
      <t xml:space="preserve">nesaistītā minerālmateriāla seguma/ nesošās kārtas vērtība     </t>
    </r>
    <r>
      <rPr>
        <b/>
        <sz val="11"/>
        <color theme="1"/>
        <rFont val="Times New Roman"/>
        <family val="1"/>
        <charset val="186"/>
      </rPr>
      <t>NMv</t>
    </r>
  </si>
  <si>
    <r>
      <t xml:space="preserve">salizturīgā smilts slāņa vērtība     </t>
    </r>
    <r>
      <rPr>
        <b/>
        <sz val="11"/>
        <color theme="1"/>
        <rFont val="Times New Roman"/>
        <family val="1"/>
        <charset val="186"/>
      </rPr>
      <t>SLZv</t>
    </r>
  </si>
  <si>
    <r>
      <t xml:space="preserve">jauna autoceļa konstrukcijas vērtība    </t>
    </r>
    <r>
      <rPr>
        <b/>
        <sz val="11"/>
        <color theme="1"/>
        <rFont val="Times New Roman"/>
        <family val="1"/>
        <charset val="186"/>
      </rPr>
      <t>Vsk</t>
    </r>
  </si>
  <si>
    <r>
      <t xml:space="preserve">autoceļu segas konstrukcijas vērtība, ievērojot nolietojumu (eur)  </t>
    </r>
    <r>
      <rPr>
        <b/>
        <sz val="11"/>
        <color theme="1"/>
        <rFont val="Times New Roman"/>
        <family val="1"/>
        <charset val="186"/>
      </rPr>
      <t>VskN</t>
    </r>
  </si>
  <si>
    <r>
      <t xml:space="preserve">mākslīgo būvju vērtība (eur)  </t>
    </r>
    <r>
      <rPr>
        <b/>
        <sz val="11"/>
        <color theme="1"/>
        <rFont val="Times New Roman"/>
        <family val="1"/>
        <charset val="186"/>
      </rPr>
      <t>Vmb</t>
    </r>
  </si>
  <si>
    <r>
      <t xml:space="preserve">inženierbūvju vērtība (eur)  </t>
    </r>
    <r>
      <rPr>
        <b/>
        <sz val="11"/>
        <color theme="1"/>
        <rFont val="Times New Roman"/>
        <family val="1"/>
        <charset val="186"/>
      </rPr>
      <t>VinŽbūv</t>
    </r>
  </si>
  <si>
    <r>
      <t xml:space="preserve">satiksmes organizācijas tehnisko līdzekļu vērtība (eur)           </t>
    </r>
    <r>
      <rPr>
        <b/>
        <sz val="11"/>
        <color theme="1"/>
        <rFont val="Times New Roman"/>
        <family val="1"/>
        <charset val="186"/>
      </rPr>
      <t>Vsotl</t>
    </r>
  </si>
  <si>
    <r>
      <t xml:space="preserve">autoceļa vērtība (eur)  </t>
    </r>
    <r>
      <rPr>
        <b/>
        <sz val="11"/>
        <color theme="1"/>
        <rFont val="Times New Roman"/>
        <family val="1"/>
        <charset val="186"/>
      </rPr>
      <t>Vac</t>
    </r>
  </si>
  <si>
    <t>Alkšņi - Līdumnieki</t>
  </si>
  <si>
    <t>A6- Klintiņas</t>
  </si>
  <si>
    <t>Pieši- Granātas- Smiltiņas</t>
  </si>
  <si>
    <t>Veltas- Stēģi- Stēģi 2</t>
  </si>
  <si>
    <t>A6- Magonītes</t>
  </si>
  <si>
    <t>Pleči- Lejas Kapmalas</t>
  </si>
  <si>
    <t>Buļļu iela</t>
  </si>
  <si>
    <t>bruģis</t>
  </si>
  <si>
    <t xml:space="preserve">A6- Porieši </t>
  </si>
  <si>
    <t>Tilts - V915- Apaļi- Plantācija</t>
  </si>
  <si>
    <t>betons</t>
  </si>
  <si>
    <t>Tilts - Raiņa iela</t>
  </si>
  <si>
    <t>Ielas/ceļa nosaukums</t>
  </si>
  <si>
    <t>Ielas/ceļa vērtība (EUR)</t>
  </si>
  <si>
    <t>Īpašuma kadastra apzīmējums</t>
  </si>
  <si>
    <t>Mazā Rīgas iela</t>
  </si>
  <si>
    <t>A6- Brīvkapi</t>
  </si>
  <si>
    <t>A6-Brīvkapi</t>
  </si>
  <si>
    <t>Zemnieki - Strēlnieki</t>
  </si>
  <si>
    <t>Ozoli - Puķītes</t>
  </si>
  <si>
    <t>Veltas-Stēģi-A6</t>
  </si>
  <si>
    <t>Baloži - Staburaga ceļš</t>
  </si>
  <si>
    <t>Veltas - Stēģi - A6</t>
  </si>
  <si>
    <t>Klauģi - Mežrijas</t>
  </si>
  <si>
    <t>Skujaiņi - Vējiņi</t>
  </si>
  <si>
    <t>Skujaiņi-Vējiņi</t>
  </si>
  <si>
    <t>V915 - Apaļi - Plantācija</t>
  </si>
  <si>
    <t>V915-Apaļi-Plantācija</t>
  </si>
  <si>
    <t>Pļaviņu novada tilti</t>
  </si>
  <si>
    <t>Ielas/ceļa garums (m)</t>
  </si>
  <si>
    <t>128.87 m²</t>
  </si>
  <si>
    <t>Raiņa iela</t>
  </si>
  <si>
    <t>72.6 m²</t>
  </si>
  <si>
    <t>V915 - Lācīši - V916</t>
  </si>
  <si>
    <t>V916- Rempi- V915</t>
  </si>
  <si>
    <t>Parka iela</t>
  </si>
  <si>
    <t>KOPĀ VĒRTĪBA</t>
  </si>
  <si>
    <t>N.P.K.</t>
  </si>
  <si>
    <t>Ielu un ceļu vērtību aprēķins</t>
  </si>
  <si>
    <t>Ielu un ceļu tehniskā specifikācija</t>
  </si>
  <si>
    <t>Ielas un ceļi ar asfalta un bruģa segumu</t>
  </si>
  <si>
    <t>Ielas un ceļi ar grants segumu</t>
  </si>
  <si>
    <t>Ielu un ceļu vērtība un kadastrālā piederība</t>
  </si>
  <si>
    <t>Pļaviņu apvienības grants seguma ielas un ceļi</t>
  </si>
  <si>
    <t>Pļaviņu apvienības asfalta seguma ielas un ceļi</t>
  </si>
  <si>
    <t>A6- Porieši- Gravnieki</t>
  </si>
  <si>
    <t>1.pielikums</t>
  </si>
  <si>
    <t xml:space="preserve">3.pielikums </t>
  </si>
  <si>
    <t>2.pielikums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</si>
</sst>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1"/>
      <color theme="1"/>
      <name val="Calibri"/>
      <family val="2"/>
      <charset val="186"/>
    </font>
    <font>
      <b/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10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2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164" fontId="12" fillId="0" borderId="2" xfId="1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" fontId="6" fillId="2" borderId="11" xfId="0" applyNumberFormat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/>
    <xf numFmtId="2" fontId="10" fillId="0" borderId="0" xfId="0" applyNumberFormat="1" applyFont="1" applyAlignment="1">
      <alignment horizontal="center" vertical="center" wrapText="1"/>
    </xf>
    <xf numFmtId="2" fontId="10" fillId="0" borderId="0" xfId="0" applyNumberFormat="1" applyFont="1" applyAlignment="1">
      <alignment horizontal="center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16" fillId="0" borderId="0" xfId="0" applyFont="1"/>
    <xf numFmtId="1" fontId="2" fillId="0" borderId="10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</cellXfs>
  <cellStyles count="2">
    <cellStyle name="Parasts" xfId="0" builtinId="0"/>
    <cellStyle name="Parasts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64763-E088-4FA5-AFFE-B55344B4E646}">
  <dimension ref="A1:M62"/>
  <sheetViews>
    <sheetView topLeftCell="A6" workbookViewId="0">
      <selection activeCell="P4" sqref="P4"/>
    </sheetView>
  </sheetViews>
  <sheetFormatPr defaultRowHeight="15" x14ac:dyDescent="0.25"/>
  <cols>
    <col min="1" max="1" width="26.28515625" style="23" customWidth="1"/>
    <col min="2" max="3" width="8.140625" style="23" customWidth="1"/>
    <col min="4" max="4" width="9.42578125" style="23" customWidth="1"/>
    <col min="5" max="5" width="8.28515625" style="23" customWidth="1"/>
    <col min="6" max="6" width="9.7109375" style="23" customWidth="1"/>
    <col min="7" max="7" width="8.28515625" style="23" customWidth="1"/>
    <col min="8" max="8" width="9" style="23" customWidth="1"/>
    <col min="9" max="9" width="9.7109375" style="23" customWidth="1"/>
    <col min="10" max="10" width="9.85546875" style="23" customWidth="1"/>
    <col min="11" max="11" width="9.140625" style="23" customWidth="1"/>
    <col min="12" max="12" width="7.42578125" style="23" customWidth="1"/>
    <col min="13" max="13" width="11.5703125" style="23" customWidth="1"/>
    <col min="14" max="16384" width="9.140625" style="23"/>
  </cols>
  <sheetData>
    <row r="1" spans="1:13" x14ac:dyDescent="0.25">
      <c r="L1" s="77" t="s">
        <v>100</v>
      </c>
    </row>
    <row r="2" spans="1:13" ht="15.75" x14ac:dyDescent="0.25">
      <c r="A2" s="14" t="s">
        <v>93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9" customHeight="1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66.75" customHeight="1" x14ac:dyDescent="0.25">
      <c r="A4" s="24" t="s">
        <v>3</v>
      </c>
      <c r="B4" s="24" t="s">
        <v>0</v>
      </c>
      <c r="C4" s="24" t="s">
        <v>1</v>
      </c>
      <c r="D4" s="24" t="s">
        <v>2</v>
      </c>
      <c r="E4" s="24" t="s">
        <v>5</v>
      </c>
      <c r="F4" s="24" t="s">
        <v>40</v>
      </c>
      <c r="G4" s="24" t="s">
        <v>41</v>
      </c>
      <c r="H4" s="24" t="s">
        <v>42</v>
      </c>
      <c r="I4" s="24" t="s">
        <v>13</v>
      </c>
      <c r="J4" s="24" t="s">
        <v>14</v>
      </c>
      <c r="K4" s="24" t="s">
        <v>15</v>
      </c>
      <c r="L4" s="24" t="s">
        <v>16</v>
      </c>
      <c r="M4" s="24" t="s">
        <v>6</v>
      </c>
    </row>
    <row r="5" spans="1:13" ht="18.75" customHeight="1" x14ac:dyDescent="0.25">
      <c r="A5" s="13" t="s">
        <v>94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x14ac:dyDescent="0.25">
      <c r="A6" s="16" t="s">
        <v>20</v>
      </c>
      <c r="B6" s="22">
        <v>300</v>
      </c>
      <c r="C6" s="18">
        <v>5</v>
      </c>
      <c r="D6" s="18">
        <f t="shared" ref="D6:D59" si="0">B6*C6</f>
        <v>1500</v>
      </c>
      <c r="E6" s="18" t="s">
        <v>4</v>
      </c>
      <c r="F6" s="18">
        <v>0.3</v>
      </c>
      <c r="G6" s="18">
        <v>0.3</v>
      </c>
      <c r="H6" s="18">
        <v>0.15</v>
      </c>
      <c r="I6" s="22">
        <v>0</v>
      </c>
      <c r="J6" s="18">
        <f t="shared" ref="J6:J14" si="1">(C6+3)*I6*187</f>
        <v>0</v>
      </c>
      <c r="K6" s="22">
        <v>0</v>
      </c>
      <c r="L6" s="18">
        <f>(80.7+91.08)*K6</f>
        <v>0</v>
      </c>
      <c r="M6" s="18">
        <f>'Pielikums nr.2'!K6</f>
        <v>27023.413500000002</v>
      </c>
    </row>
    <row r="7" spans="1:13" x14ac:dyDescent="0.25">
      <c r="A7" s="16" t="s">
        <v>21</v>
      </c>
      <c r="B7" s="22">
        <v>950</v>
      </c>
      <c r="C7" s="18">
        <v>5</v>
      </c>
      <c r="D7" s="18">
        <f t="shared" si="0"/>
        <v>4750</v>
      </c>
      <c r="E7" s="28" t="s">
        <v>4</v>
      </c>
      <c r="F7" s="18">
        <v>0.3</v>
      </c>
      <c r="G7" s="18">
        <v>0.3</v>
      </c>
      <c r="H7" s="18">
        <v>0.15</v>
      </c>
      <c r="I7" s="22">
        <v>0</v>
      </c>
      <c r="J7" s="18">
        <f t="shared" si="1"/>
        <v>0</v>
      </c>
      <c r="K7" s="22">
        <v>0</v>
      </c>
      <c r="L7" s="18">
        <f t="shared" ref="L7:L14" si="2">(80.7+91.08)*K7</f>
        <v>0</v>
      </c>
      <c r="M7" s="18">
        <f>'Pielikums nr.2'!K7</f>
        <v>85574.142749999999</v>
      </c>
    </row>
    <row r="8" spans="1:13" x14ac:dyDescent="0.25">
      <c r="A8" s="16" t="s">
        <v>27</v>
      </c>
      <c r="B8" s="22">
        <v>300</v>
      </c>
      <c r="C8" s="18">
        <v>5</v>
      </c>
      <c r="D8" s="18">
        <f t="shared" si="0"/>
        <v>1500</v>
      </c>
      <c r="E8" s="28" t="s">
        <v>4</v>
      </c>
      <c r="F8" s="18">
        <v>0.3</v>
      </c>
      <c r="G8" s="18">
        <v>0.3</v>
      </c>
      <c r="H8" s="18">
        <v>0.15</v>
      </c>
      <c r="I8" s="22">
        <v>0</v>
      </c>
      <c r="J8" s="18">
        <f t="shared" si="1"/>
        <v>0</v>
      </c>
      <c r="K8" s="22">
        <v>0</v>
      </c>
      <c r="L8" s="18">
        <f t="shared" si="2"/>
        <v>0</v>
      </c>
      <c r="M8" s="18">
        <f>'Pielikums nr.2'!K8</f>
        <v>27023.413500000002</v>
      </c>
    </row>
    <row r="9" spans="1:13" x14ac:dyDescent="0.25">
      <c r="A9" s="16" t="s">
        <v>33</v>
      </c>
      <c r="B9" s="22">
        <v>50</v>
      </c>
      <c r="C9" s="18">
        <v>5</v>
      </c>
      <c r="D9" s="18">
        <f t="shared" si="0"/>
        <v>250</v>
      </c>
      <c r="E9" s="28" t="s">
        <v>4</v>
      </c>
      <c r="F9" s="18">
        <v>0.3</v>
      </c>
      <c r="G9" s="18">
        <v>0.3</v>
      </c>
      <c r="H9" s="18">
        <v>0.15</v>
      </c>
      <c r="I9" s="22">
        <v>0</v>
      </c>
      <c r="J9" s="18">
        <f t="shared" si="1"/>
        <v>0</v>
      </c>
      <c r="K9" s="22">
        <v>0</v>
      </c>
      <c r="L9" s="18">
        <f t="shared" si="2"/>
        <v>0</v>
      </c>
      <c r="M9" s="18">
        <f>'Pielikums nr.2'!K9</f>
        <v>4503.9022500000001</v>
      </c>
    </row>
    <row r="10" spans="1:13" x14ac:dyDescent="0.25">
      <c r="A10" s="16" t="s">
        <v>38</v>
      </c>
      <c r="B10" s="22">
        <v>100</v>
      </c>
      <c r="C10" s="18">
        <v>3</v>
      </c>
      <c r="D10" s="18">
        <f t="shared" si="0"/>
        <v>300</v>
      </c>
      <c r="E10" s="28" t="s">
        <v>4</v>
      </c>
      <c r="F10" s="18">
        <v>0.3</v>
      </c>
      <c r="G10" s="18">
        <v>0.3</v>
      </c>
      <c r="H10" s="18">
        <v>0.15</v>
      </c>
      <c r="I10" s="22">
        <v>0</v>
      </c>
      <c r="J10" s="18">
        <f t="shared" si="1"/>
        <v>0</v>
      </c>
      <c r="K10" s="22">
        <v>0</v>
      </c>
      <c r="L10" s="18">
        <f t="shared" si="2"/>
        <v>0</v>
      </c>
      <c r="M10" s="18">
        <f>'Pielikums nr.2'!K10</f>
        <v>5404.6827000000003</v>
      </c>
    </row>
    <row r="11" spans="1:13" x14ac:dyDescent="0.25">
      <c r="A11" s="16" t="s">
        <v>39</v>
      </c>
      <c r="B11" s="22">
        <v>400</v>
      </c>
      <c r="C11" s="18">
        <v>3.5</v>
      </c>
      <c r="D11" s="18">
        <f t="shared" si="0"/>
        <v>1400</v>
      </c>
      <c r="E11" s="18" t="s">
        <v>4</v>
      </c>
      <c r="F11" s="18">
        <v>0.3</v>
      </c>
      <c r="G11" s="18">
        <v>0.3</v>
      </c>
      <c r="H11" s="18">
        <v>0.15</v>
      </c>
      <c r="I11" s="22">
        <v>0</v>
      </c>
      <c r="J11" s="18">
        <f t="shared" si="1"/>
        <v>0</v>
      </c>
      <c r="K11" s="22">
        <v>0</v>
      </c>
      <c r="L11" s="18">
        <f t="shared" si="2"/>
        <v>0</v>
      </c>
      <c r="M11" s="18">
        <f>'Pielikums nr.2'!K11</f>
        <v>25221.852599999998</v>
      </c>
    </row>
    <row r="12" spans="1:13" x14ac:dyDescent="0.25">
      <c r="A12" s="16" t="s">
        <v>58</v>
      </c>
      <c r="B12" s="22">
        <v>200</v>
      </c>
      <c r="C12" s="18">
        <v>5</v>
      </c>
      <c r="D12" s="18">
        <f t="shared" si="0"/>
        <v>1000</v>
      </c>
      <c r="E12" s="18" t="s">
        <v>4</v>
      </c>
      <c r="F12" s="18">
        <v>0.3</v>
      </c>
      <c r="G12" s="18">
        <v>0.3</v>
      </c>
      <c r="H12" s="18">
        <v>0.15</v>
      </c>
      <c r="I12" s="22">
        <v>0</v>
      </c>
      <c r="J12" s="18">
        <f t="shared" si="1"/>
        <v>0</v>
      </c>
      <c r="K12" s="22">
        <v>0</v>
      </c>
      <c r="L12" s="18">
        <f t="shared" si="2"/>
        <v>0</v>
      </c>
      <c r="M12" s="18">
        <f>'Pielikums nr.2'!K12</f>
        <v>18015.609</v>
      </c>
    </row>
    <row r="13" spans="1:13" x14ac:dyDescent="0.25">
      <c r="A13" s="37" t="s">
        <v>60</v>
      </c>
      <c r="B13" s="50">
        <v>150</v>
      </c>
      <c r="C13" s="42">
        <v>5</v>
      </c>
      <c r="D13" s="42">
        <f t="shared" si="0"/>
        <v>750</v>
      </c>
      <c r="E13" s="31" t="s">
        <v>61</v>
      </c>
      <c r="F13" s="18">
        <v>0.3</v>
      </c>
      <c r="G13" s="18">
        <v>0.3</v>
      </c>
      <c r="H13" s="18">
        <v>0.15</v>
      </c>
      <c r="I13" s="22">
        <v>0</v>
      </c>
      <c r="J13" s="18">
        <f t="shared" si="1"/>
        <v>0</v>
      </c>
      <c r="K13" s="22">
        <v>0</v>
      </c>
      <c r="L13" s="18">
        <f t="shared" si="2"/>
        <v>0</v>
      </c>
      <c r="M13" s="18">
        <f>'Pielikums nr.2'!K13</f>
        <v>13511.706750000001</v>
      </c>
    </row>
    <row r="14" spans="1:13" x14ac:dyDescent="0.25">
      <c r="A14" s="16" t="s">
        <v>69</v>
      </c>
      <c r="B14" s="22">
        <v>311</v>
      </c>
      <c r="C14" s="18">
        <v>4.5</v>
      </c>
      <c r="D14" s="18">
        <f t="shared" si="0"/>
        <v>1399.5</v>
      </c>
      <c r="E14" s="18" t="s">
        <v>4</v>
      </c>
      <c r="F14" s="18">
        <v>0.3</v>
      </c>
      <c r="G14" s="18">
        <v>0.3</v>
      </c>
      <c r="H14" s="18">
        <v>0.15</v>
      </c>
      <c r="I14" s="22">
        <v>0</v>
      </c>
      <c r="J14" s="18">
        <f t="shared" si="1"/>
        <v>0</v>
      </c>
      <c r="K14" s="22">
        <v>0</v>
      </c>
      <c r="L14" s="18">
        <f t="shared" si="2"/>
        <v>0</v>
      </c>
      <c r="M14" s="18">
        <f>'Pielikums nr.2'!K14</f>
        <v>25212.844795500001</v>
      </c>
    </row>
    <row r="15" spans="1:13" x14ac:dyDescent="0.25">
      <c r="A15" s="29"/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74">
        <f>SUM(M6:M14)</f>
        <v>231491.56784550002</v>
      </c>
    </row>
    <row r="16" spans="1:13" ht="18.75" customHeight="1" x14ac:dyDescent="0.25">
      <c r="A16" s="12" t="s">
        <v>95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 x14ac:dyDescent="0.25">
      <c r="A17" s="16" t="s">
        <v>69</v>
      </c>
      <c r="B17" s="16">
        <v>85</v>
      </c>
      <c r="C17" s="16">
        <v>4.5</v>
      </c>
      <c r="D17" s="18">
        <f t="shared" si="0"/>
        <v>382.5</v>
      </c>
      <c r="E17" s="16" t="s">
        <v>7</v>
      </c>
      <c r="F17" s="18">
        <v>0.3</v>
      </c>
      <c r="G17" s="18">
        <v>0.3</v>
      </c>
      <c r="H17" s="16">
        <v>0</v>
      </c>
      <c r="I17" s="16">
        <v>0</v>
      </c>
      <c r="J17" s="18">
        <f t="shared" ref="J17:J59" si="3">(C17+3)*I17*187</f>
        <v>0</v>
      </c>
      <c r="K17" s="16">
        <v>0</v>
      </c>
      <c r="L17" s="18">
        <f t="shared" ref="L17:L62" si="4">(80.7+91.08)*K17</f>
        <v>0</v>
      </c>
      <c r="M17" s="18">
        <f>'Pielikums nr.2'!K16</f>
        <v>4527.9695925000005</v>
      </c>
    </row>
    <row r="18" spans="1:13" x14ac:dyDescent="0.25">
      <c r="A18" s="16" t="s">
        <v>89</v>
      </c>
      <c r="B18" s="16">
        <v>400</v>
      </c>
      <c r="C18" s="16">
        <v>5</v>
      </c>
      <c r="D18" s="18">
        <f t="shared" si="0"/>
        <v>2000</v>
      </c>
      <c r="E18" s="16" t="s">
        <v>7</v>
      </c>
      <c r="F18" s="18">
        <v>0.3</v>
      </c>
      <c r="G18" s="18">
        <v>0.3</v>
      </c>
      <c r="H18" s="16">
        <v>0</v>
      </c>
      <c r="I18" s="16">
        <v>0</v>
      </c>
      <c r="J18" s="18">
        <f t="shared" si="3"/>
        <v>0</v>
      </c>
      <c r="K18" s="16">
        <v>0</v>
      </c>
      <c r="L18" s="18">
        <f t="shared" si="4"/>
        <v>0</v>
      </c>
      <c r="M18" s="18">
        <f>'Pielikums nr.2'!K17</f>
        <v>23675.658000000003</v>
      </c>
    </row>
    <row r="19" spans="1:13" x14ac:dyDescent="0.25">
      <c r="A19" s="16" t="s">
        <v>17</v>
      </c>
      <c r="B19" s="16">
        <v>1200</v>
      </c>
      <c r="C19" s="16">
        <v>4.5</v>
      </c>
      <c r="D19" s="18">
        <f t="shared" si="0"/>
        <v>5400</v>
      </c>
      <c r="E19" s="16" t="s">
        <v>7</v>
      </c>
      <c r="F19" s="18">
        <v>0.3</v>
      </c>
      <c r="G19" s="18">
        <v>0.3</v>
      </c>
      <c r="H19" s="16">
        <v>0</v>
      </c>
      <c r="I19" s="16">
        <v>1</v>
      </c>
      <c r="J19" s="18">
        <f t="shared" si="3"/>
        <v>1402.5</v>
      </c>
      <c r="K19" s="16">
        <v>0</v>
      </c>
      <c r="L19" s="18">
        <f t="shared" si="4"/>
        <v>0</v>
      </c>
      <c r="M19" s="18">
        <f>'Pielikums nr.2'!K18</f>
        <v>65326.776599999997</v>
      </c>
    </row>
    <row r="20" spans="1:13" ht="30" x14ac:dyDescent="0.25">
      <c r="A20" s="16" t="s">
        <v>18</v>
      </c>
      <c r="B20" s="16">
        <v>1900</v>
      </c>
      <c r="C20" s="16">
        <v>5</v>
      </c>
      <c r="D20" s="18">
        <f t="shared" si="0"/>
        <v>9500</v>
      </c>
      <c r="E20" s="16" t="s">
        <v>7</v>
      </c>
      <c r="F20" s="18">
        <v>0.3</v>
      </c>
      <c r="G20" s="18">
        <v>0.3</v>
      </c>
      <c r="H20" s="16">
        <v>0</v>
      </c>
      <c r="I20" s="16">
        <v>1</v>
      </c>
      <c r="J20" s="18">
        <f t="shared" si="3"/>
        <v>1496</v>
      </c>
      <c r="K20" s="16">
        <v>2</v>
      </c>
      <c r="L20" s="18">
        <f t="shared" si="4"/>
        <v>343.56</v>
      </c>
      <c r="M20" s="18">
        <f>'Pielikums nr.2'!K19</f>
        <v>114298.93549999999</v>
      </c>
    </row>
    <row r="21" spans="1:13" x14ac:dyDescent="0.25">
      <c r="A21" s="16" t="s">
        <v>19</v>
      </c>
      <c r="B21" s="16">
        <v>900</v>
      </c>
      <c r="C21" s="16">
        <v>4.5</v>
      </c>
      <c r="D21" s="18">
        <f t="shared" si="0"/>
        <v>4050</v>
      </c>
      <c r="E21" s="16" t="s">
        <v>7</v>
      </c>
      <c r="F21" s="18">
        <v>0.3</v>
      </c>
      <c r="G21" s="18">
        <v>0.3</v>
      </c>
      <c r="H21" s="16">
        <v>0</v>
      </c>
      <c r="I21" s="16">
        <v>4</v>
      </c>
      <c r="J21" s="18">
        <f t="shared" si="3"/>
        <v>5610</v>
      </c>
      <c r="K21" s="16">
        <v>12</v>
      </c>
      <c r="L21" s="18">
        <f t="shared" si="4"/>
        <v>2061.36</v>
      </c>
      <c r="M21" s="18">
        <f>'Pielikums nr.2'!K20</f>
        <v>55614.567450000002</v>
      </c>
    </row>
    <row r="22" spans="1:13" x14ac:dyDescent="0.25">
      <c r="A22" s="16" t="s">
        <v>20</v>
      </c>
      <c r="B22" s="16">
        <v>100</v>
      </c>
      <c r="C22" s="16">
        <v>5</v>
      </c>
      <c r="D22" s="18">
        <f t="shared" si="0"/>
        <v>500</v>
      </c>
      <c r="E22" s="16" t="s">
        <v>7</v>
      </c>
      <c r="F22" s="18">
        <v>0.3</v>
      </c>
      <c r="G22" s="18">
        <v>0.3</v>
      </c>
      <c r="H22" s="16">
        <v>0</v>
      </c>
      <c r="I22" s="16">
        <v>0</v>
      </c>
      <c r="J22" s="18">
        <f t="shared" si="3"/>
        <v>0</v>
      </c>
      <c r="K22" s="16">
        <v>0</v>
      </c>
      <c r="L22" s="18">
        <f t="shared" si="4"/>
        <v>0</v>
      </c>
      <c r="M22" s="18">
        <f>'Pielikums nr.2'!K21</f>
        <v>5918.9145000000008</v>
      </c>
    </row>
    <row r="23" spans="1:13" x14ac:dyDescent="0.25">
      <c r="A23" s="16" t="s">
        <v>21</v>
      </c>
      <c r="B23" s="16">
        <v>250</v>
      </c>
      <c r="C23" s="16">
        <v>5</v>
      </c>
      <c r="D23" s="18">
        <f t="shared" si="0"/>
        <v>1250</v>
      </c>
      <c r="E23" s="16" t="s">
        <v>7</v>
      </c>
      <c r="F23" s="18">
        <v>0.3</v>
      </c>
      <c r="G23" s="18">
        <v>0.3</v>
      </c>
      <c r="H23" s="16">
        <v>0</v>
      </c>
      <c r="I23" s="16">
        <v>0</v>
      </c>
      <c r="J23" s="18">
        <f t="shared" si="3"/>
        <v>0</v>
      </c>
      <c r="K23" s="16">
        <v>0</v>
      </c>
      <c r="L23" s="18">
        <f t="shared" si="4"/>
        <v>0</v>
      </c>
      <c r="M23" s="18">
        <f>'Pielikums nr.2'!K22</f>
        <v>14797.286250000001</v>
      </c>
    </row>
    <row r="24" spans="1:13" x14ac:dyDescent="0.25">
      <c r="A24" s="16" t="s">
        <v>22</v>
      </c>
      <c r="B24" s="16">
        <v>400</v>
      </c>
      <c r="C24" s="16">
        <v>4.5</v>
      </c>
      <c r="D24" s="18">
        <f t="shared" si="0"/>
        <v>1800</v>
      </c>
      <c r="E24" s="16" t="s">
        <v>7</v>
      </c>
      <c r="F24" s="18">
        <v>0.3</v>
      </c>
      <c r="G24" s="18">
        <v>0.3</v>
      </c>
      <c r="H24" s="16">
        <v>0</v>
      </c>
      <c r="I24" s="16">
        <v>0</v>
      </c>
      <c r="J24" s="18">
        <f t="shared" si="3"/>
        <v>0</v>
      </c>
      <c r="K24" s="16">
        <v>0</v>
      </c>
      <c r="L24" s="18">
        <f t="shared" si="4"/>
        <v>0</v>
      </c>
      <c r="M24" s="18">
        <f>'Pielikums nr.2'!K23</f>
        <v>21308.092200000003</v>
      </c>
    </row>
    <row r="25" spans="1:13" x14ac:dyDescent="0.25">
      <c r="A25" s="16" t="s">
        <v>23</v>
      </c>
      <c r="B25" s="16">
        <v>3250</v>
      </c>
      <c r="C25" s="16">
        <v>4.5</v>
      </c>
      <c r="D25" s="18">
        <f t="shared" si="0"/>
        <v>14625</v>
      </c>
      <c r="E25" s="16" t="s">
        <v>7</v>
      </c>
      <c r="F25" s="18">
        <v>0.3</v>
      </c>
      <c r="G25" s="18">
        <v>0.3</v>
      </c>
      <c r="H25" s="16">
        <v>0</v>
      </c>
      <c r="I25" s="16">
        <v>2</v>
      </c>
      <c r="J25" s="18">
        <f t="shared" si="3"/>
        <v>2805</v>
      </c>
      <c r="K25" s="16">
        <v>5</v>
      </c>
      <c r="L25" s="18">
        <f t="shared" si="4"/>
        <v>858.9</v>
      </c>
      <c r="M25" s="18">
        <f>'Pielikums nr.2'!K24</f>
        <v>176792.149125</v>
      </c>
    </row>
    <row r="26" spans="1:13" x14ac:dyDescent="0.25">
      <c r="A26" s="16" t="s">
        <v>24</v>
      </c>
      <c r="B26" s="16">
        <v>850</v>
      </c>
      <c r="C26" s="16">
        <v>5</v>
      </c>
      <c r="D26" s="18">
        <f t="shared" si="0"/>
        <v>4250</v>
      </c>
      <c r="E26" s="16" t="s">
        <v>7</v>
      </c>
      <c r="F26" s="18">
        <v>0.3</v>
      </c>
      <c r="G26" s="18">
        <v>0.3</v>
      </c>
      <c r="H26" s="16">
        <v>0</v>
      </c>
      <c r="I26" s="16">
        <v>0</v>
      </c>
      <c r="J26" s="18">
        <f t="shared" si="3"/>
        <v>0</v>
      </c>
      <c r="K26" s="16">
        <v>2</v>
      </c>
      <c r="L26" s="18">
        <f t="shared" si="4"/>
        <v>343.56</v>
      </c>
      <c r="M26" s="18">
        <f>'Pielikums nr.2'!K25</f>
        <v>50654.333249999996</v>
      </c>
    </row>
    <row r="27" spans="1:13" x14ac:dyDescent="0.25">
      <c r="A27" s="16" t="s">
        <v>62</v>
      </c>
      <c r="B27" s="16">
        <v>1000</v>
      </c>
      <c r="C27" s="16">
        <v>5</v>
      </c>
      <c r="D27" s="18">
        <f t="shared" si="0"/>
        <v>5000</v>
      </c>
      <c r="E27" s="16" t="s">
        <v>7</v>
      </c>
      <c r="F27" s="18">
        <v>0.3</v>
      </c>
      <c r="G27" s="18">
        <v>0.3</v>
      </c>
      <c r="H27" s="16">
        <v>0</v>
      </c>
      <c r="I27" s="16">
        <v>0</v>
      </c>
      <c r="J27" s="18">
        <f t="shared" si="3"/>
        <v>0</v>
      </c>
      <c r="K27" s="16">
        <v>1</v>
      </c>
      <c r="L27" s="18">
        <f t="shared" si="4"/>
        <v>171.78</v>
      </c>
      <c r="M27" s="18">
        <f>'Pielikums nr.2'!K26</f>
        <v>59360.925000000003</v>
      </c>
    </row>
    <row r="28" spans="1:13" x14ac:dyDescent="0.25">
      <c r="A28" s="16" t="s">
        <v>26</v>
      </c>
      <c r="B28" s="16">
        <v>600</v>
      </c>
      <c r="C28" s="16">
        <v>4.5</v>
      </c>
      <c r="D28" s="18">
        <f t="shared" si="0"/>
        <v>2700</v>
      </c>
      <c r="E28" s="16" t="s">
        <v>7</v>
      </c>
      <c r="F28" s="18">
        <v>0.3</v>
      </c>
      <c r="G28" s="18">
        <v>0.3</v>
      </c>
      <c r="H28" s="16">
        <v>0</v>
      </c>
      <c r="I28" s="16">
        <v>0</v>
      </c>
      <c r="J28" s="18">
        <f t="shared" si="3"/>
        <v>0</v>
      </c>
      <c r="K28" s="16">
        <v>0</v>
      </c>
      <c r="L28" s="18">
        <f t="shared" si="4"/>
        <v>0</v>
      </c>
      <c r="M28" s="18">
        <f>'Pielikums nr.2'!K27</f>
        <v>31962.138299999999</v>
      </c>
    </row>
    <row r="29" spans="1:13" x14ac:dyDescent="0.25">
      <c r="A29" s="16" t="s">
        <v>27</v>
      </c>
      <c r="B29" s="16">
        <v>1200</v>
      </c>
      <c r="C29" s="16">
        <v>5</v>
      </c>
      <c r="D29" s="18">
        <f t="shared" si="0"/>
        <v>6000</v>
      </c>
      <c r="E29" s="16" t="s">
        <v>7</v>
      </c>
      <c r="F29" s="18">
        <v>0.3</v>
      </c>
      <c r="G29" s="18">
        <v>0.3</v>
      </c>
      <c r="H29" s="16">
        <v>0</v>
      </c>
      <c r="I29" s="16">
        <v>0</v>
      </c>
      <c r="J29" s="18">
        <f t="shared" si="3"/>
        <v>0</v>
      </c>
      <c r="K29" s="16">
        <v>1</v>
      </c>
      <c r="L29" s="18">
        <f t="shared" si="4"/>
        <v>171.78</v>
      </c>
      <c r="M29" s="18">
        <f>'Pielikums nr.2'!K28</f>
        <v>71198.754000000001</v>
      </c>
    </row>
    <row r="30" spans="1:13" x14ac:dyDescent="0.25">
      <c r="A30" s="16" t="s">
        <v>28</v>
      </c>
      <c r="B30" s="16">
        <v>600</v>
      </c>
      <c r="C30" s="16">
        <v>4.5</v>
      </c>
      <c r="D30" s="18">
        <f t="shared" si="0"/>
        <v>2700</v>
      </c>
      <c r="E30" s="16" t="s">
        <v>7</v>
      </c>
      <c r="F30" s="18">
        <v>0.3</v>
      </c>
      <c r="G30" s="18">
        <v>0.3</v>
      </c>
      <c r="H30" s="16">
        <v>0</v>
      </c>
      <c r="I30" s="16">
        <v>0</v>
      </c>
      <c r="J30" s="18">
        <f t="shared" si="3"/>
        <v>0</v>
      </c>
      <c r="K30" s="16">
        <v>0</v>
      </c>
      <c r="L30" s="18">
        <f t="shared" si="4"/>
        <v>0</v>
      </c>
      <c r="M30" s="18">
        <f>'Pielikums nr.2'!K29</f>
        <v>31962.138299999999</v>
      </c>
    </row>
    <row r="31" spans="1:13" x14ac:dyDescent="0.25">
      <c r="A31" s="16" t="s">
        <v>29</v>
      </c>
      <c r="B31" s="16">
        <v>150</v>
      </c>
      <c r="C31" s="16">
        <v>4.5</v>
      </c>
      <c r="D31" s="18">
        <f t="shared" si="0"/>
        <v>675</v>
      </c>
      <c r="E31" s="16" t="s">
        <v>7</v>
      </c>
      <c r="F31" s="18">
        <v>0.3</v>
      </c>
      <c r="G31" s="18">
        <v>0.3</v>
      </c>
      <c r="H31" s="16">
        <v>0</v>
      </c>
      <c r="I31" s="16">
        <v>1</v>
      </c>
      <c r="J31" s="18">
        <f t="shared" si="3"/>
        <v>1402.5</v>
      </c>
      <c r="K31" s="16">
        <v>0</v>
      </c>
      <c r="L31" s="18">
        <f t="shared" si="4"/>
        <v>0</v>
      </c>
      <c r="M31" s="18">
        <f>'Pielikums nr.2'!K30</f>
        <v>9393.0345749999997</v>
      </c>
    </row>
    <row r="32" spans="1:13" x14ac:dyDescent="0.25">
      <c r="A32" s="16" t="s">
        <v>30</v>
      </c>
      <c r="B32" s="16">
        <v>1100</v>
      </c>
      <c r="C32" s="16">
        <v>5</v>
      </c>
      <c r="D32" s="16">
        <f t="shared" si="0"/>
        <v>5500</v>
      </c>
      <c r="E32" s="16" t="s">
        <v>7</v>
      </c>
      <c r="F32" s="18">
        <v>0.3</v>
      </c>
      <c r="G32" s="18">
        <v>0.3</v>
      </c>
      <c r="H32" s="16">
        <v>0</v>
      </c>
      <c r="I32" s="16">
        <v>2</v>
      </c>
      <c r="J32" s="18">
        <f t="shared" si="3"/>
        <v>2992</v>
      </c>
      <c r="K32" s="16">
        <v>0</v>
      </c>
      <c r="L32" s="18">
        <f t="shared" si="4"/>
        <v>0</v>
      </c>
      <c r="M32" s="18">
        <f>'Pielikums nr.2'!K31</f>
        <v>68100.059500000003</v>
      </c>
    </row>
    <row r="33" spans="1:13" ht="15" customHeight="1" x14ac:dyDescent="0.25">
      <c r="A33" s="16" t="s">
        <v>31</v>
      </c>
      <c r="B33" s="16">
        <v>2800</v>
      </c>
      <c r="C33" s="16">
        <v>5</v>
      </c>
      <c r="D33" s="16">
        <f t="shared" si="0"/>
        <v>14000</v>
      </c>
      <c r="E33" s="16" t="s">
        <v>7</v>
      </c>
      <c r="F33" s="18">
        <v>0.3</v>
      </c>
      <c r="G33" s="18">
        <v>0.3</v>
      </c>
      <c r="H33" s="16">
        <v>0</v>
      </c>
      <c r="I33" s="16">
        <v>0</v>
      </c>
      <c r="J33" s="18">
        <f t="shared" si="3"/>
        <v>0</v>
      </c>
      <c r="K33" s="16">
        <v>5</v>
      </c>
      <c r="L33" s="18">
        <f t="shared" si="4"/>
        <v>858.9</v>
      </c>
      <c r="M33" s="18">
        <f>'Pielikums nr.2'!K32</f>
        <v>166588.50600000002</v>
      </c>
    </row>
    <row r="34" spans="1:13" x14ac:dyDescent="0.25">
      <c r="A34" s="16" t="s">
        <v>32</v>
      </c>
      <c r="B34" s="16">
        <v>1500</v>
      </c>
      <c r="C34" s="16">
        <v>4.5</v>
      </c>
      <c r="D34" s="16">
        <f t="shared" si="0"/>
        <v>6750</v>
      </c>
      <c r="E34" s="16" t="s">
        <v>7</v>
      </c>
      <c r="F34" s="18">
        <v>0.3</v>
      </c>
      <c r="G34" s="18">
        <v>0.3</v>
      </c>
      <c r="H34" s="16">
        <v>0</v>
      </c>
      <c r="I34" s="16">
        <v>1</v>
      </c>
      <c r="J34" s="18">
        <f t="shared" si="3"/>
        <v>1402.5</v>
      </c>
      <c r="K34" s="16">
        <v>1</v>
      </c>
      <c r="L34" s="18">
        <f t="shared" si="4"/>
        <v>171.78</v>
      </c>
      <c r="M34" s="18">
        <f>'Pielikums nr.2'!K33</f>
        <v>81479.625750000007</v>
      </c>
    </row>
    <row r="35" spans="1:13" x14ac:dyDescent="0.25">
      <c r="A35" s="16" t="s">
        <v>33</v>
      </c>
      <c r="B35" s="16">
        <v>750</v>
      </c>
      <c r="C35" s="16">
        <v>5</v>
      </c>
      <c r="D35" s="16">
        <f t="shared" si="0"/>
        <v>3750</v>
      </c>
      <c r="E35" s="16" t="s">
        <v>7</v>
      </c>
      <c r="F35" s="18">
        <v>0.3</v>
      </c>
      <c r="G35" s="18">
        <v>0.3</v>
      </c>
      <c r="H35" s="16">
        <v>0</v>
      </c>
      <c r="I35" s="16">
        <v>0</v>
      </c>
      <c r="J35" s="18">
        <f t="shared" si="3"/>
        <v>0</v>
      </c>
      <c r="K35" s="16">
        <v>2</v>
      </c>
      <c r="L35" s="18">
        <f t="shared" si="4"/>
        <v>343.56</v>
      </c>
      <c r="M35" s="18">
        <f>'Pielikums nr.2'!K34</f>
        <v>44735.418749999997</v>
      </c>
    </row>
    <row r="36" spans="1:13" x14ac:dyDescent="0.25">
      <c r="A36" s="16" t="s">
        <v>34</v>
      </c>
      <c r="B36" s="16">
        <v>1700</v>
      </c>
      <c r="C36" s="16">
        <v>4.5</v>
      </c>
      <c r="D36" s="16">
        <f t="shared" si="0"/>
        <v>7650</v>
      </c>
      <c r="E36" s="16" t="s">
        <v>7</v>
      </c>
      <c r="F36" s="18">
        <v>0.3</v>
      </c>
      <c r="G36" s="18">
        <v>0.3</v>
      </c>
      <c r="H36" s="16">
        <v>0</v>
      </c>
      <c r="I36" s="16">
        <v>1</v>
      </c>
      <c r="J36" s="18">
        <f t="shared" si="3"/>
        <v>1402.5</v>
      </c>
      <c r="K36" s="16">
        <v>0</v>
      </c>
      <c r="L36" s="18">
        <f t="shared" si="4"/>
        <v>0</v>
      </c>
      <c r="M36" s="18">
        <f>'Pielikums nr.2'!K35</f>
        <v>91961.891849999985</v>
      </c>
    </row>
    <row r="37" spans="1:13" x14ac:dyDescent="0.25">
      <c r="A37" s="16" t="s">
        <v>35</v>
      </c>
      <c r="B37" s="16">
        <v>1250</v>
      </c>
      <c r="C37" s="16">
        <v>5</v>
      </c>
      <c r="D37" s="16">
        <f t="shared" si="0"/>
        <v>6250</v>
      </c>
      <c r="E37" s="16" t="s">
        <v>7</v>
      </c>
      <c r="F37" s="18">
        <v>0.3</v>
      </c>
      <c r="G37" s="18">
        <v>0.3</v>
      </c>
      <c r="H37" s="16">
        <v>0</v>
      </c>
      <c r="I37" s="16">
        <v>1</v>
      </c>
      <c r="J37" s="18">
        <f t="shared" si="3"/>
        <v>1496</v>
      </c>
      <c r="K37" s="16">
        <v>0</v>
      </c>
      <c r="L37" s="18">
        <f t="shared" si="4"/>
        <v>0</v>
      </c>
      <c r="M37" s="18">
        <f>'Pielikums nr.2'!K36</f>
        <v>75482.431250000009</v>
      </c>
    </row>
    <row r="38" spans="1:13" x14ac:dyDescent="0.25">
      <c r="A38" s="16" t="s">
        <v>36</v>
      </c>
      <c r="B38" s="16">
        <v>1000</v>
      </c>
      <c r="C38" s="16">
        <v>4.5</v>
      </c>
      <c r="D38" s="16">
        <f t="shared" si="0"/>
        <v>4500</v>
      </c>
      <c r="E38" s="16" t="s">
        <v>7</v>
      </c>
      <c r="F38" s="18">
        <v>0.3</v>
      </c>
      <c r="G38" s="18">
        <v>0.3</v>
      </c>
      <c r="H38" s="16">
        <v>0</v>
      </c>
      <c r="I38" s="16">
        <v>0</v>
      </c>
      <c r="J38" s="18">
        <f t="shared" si="3"/>
        <v>0</v>
      </c>
      <c r="K38" s="16">
        <v>0</v>
      </c>
      <c r="L38" s="18">
        <f t="shared" si="4"/>
        <v>0</v>
      </c>
      <c r="M38" s="18">
        <f>'Pielikums nr.2'!K37</f>
        <v>53270.230499999991</v>
      </c>
    </row>
    <row r="39" spans="1:13" x14ac:dyDescent="0.25">
      <c r="A39" s="16" t="s">
        <v>37</v>
      </c>
      <c r="B39" s="16">
        <v>174</v>
      </c>
      <c r="C39" s="16">
        <v>4.5</v>
      </c>
      <c r="D39" s="16">
        <f t="shared" si="0"/>
        <v>783</v>
      </c>
      <c r="E39" s="16" t="s">
        <v>7</v>
      </c>
      <c r="F39" s="18">
        <v>0.3</v>
      </c>
      <c r="G39" s="18">
        <v>0.3</v>
      </c>
      <c r="H39" s="16">
        <v>0</v>
      </c>
      <c r="I39" s="16">
        <v>0</v>
      </c>
      <c r="J39" s="18">
        <f t="shared" si="3"/>
        <v>0</v>
      </c>
      <c r="K39" s="16">
        <v>1</v>
      </c>
      <c r="L39" s="18">
        <f t="shared" si="4"/>
        <v>171.78</v>
      </c>
      <c r="M39" s="18">
        <f>'Pielikums nr.2'!K38</f>
        <v>9440.8001069999991</v>
      </c>
    </row>
    <row r="40" spans="1:13" x14ac:dyDescent="0.25">
      <c r="A40" s="16" t="s">
        <v>54</v>
      </c>
      <c r="B40" s="16">
        <v>1470</v>
      </c>
      <c r="C40" s="16">
        <v>4.5</v>
      </c>
      <c r="D40" s="16">
        <f t="shared" si="0"/>
        <v>6615</v>
      </c>
      <c r="E40" s="16" t="s">
        <v>7</v>
      </c>
      <c r="F40" s="18">
        <v>0.3</v>
      </c>
      <c r="G40" s="18">
        <v>0.3</v>
      </c>
      <c r="H40" s="16">
        <v>0</v>
      </c>
      <c r="I40" s="16">
        <v>0</v>
      </c>
      <c r="J40" s="18">
        <f t="shared" si="3"/>
        <v>0</v>
      </c>
      <c r="K40" s="16">
        <v>0</v>
      </c>
      <c r="L40" s="18">
        <f t="shared" si="4"/>
        <v>0</v>
      </c>
      <c r="M40" s="18">
        <f>'Pielikums nr.2'!K39</f>
        <v>78307.238835000011</v>
      </c>
    </row>
    <row r="41" spans="1:13" x14ac:dyDescent="0.25">
      <c r="A41" s="16" t="s">
        <v>55</v>
      </c>
      <c r="B41" s="16">
        <v>100</v>
      </c>
      <c r="C41" s="16">
        <v>4.5</v>
      </c>
      <c r="D41" s="16">
        <f t="shared" si="0"/>
        <v>450</v>
      </c>
      <c r="E41" s="16" t="s">
        <v>7</v>
      </c>
      <c r="F41" s="18">
        <v>0.3</v>
      </c>
      <c r="G41" s="18">
        <v>0.3</v>
      </c>
      <c r="H41" s="16">
        <v>0</v>
      </c>
      <c r="I41" s="16">
        <v>0</v>
      </c>
      <c r="J41" s="18">
        <f t="shared" si="3"/>
        <v>0</v>
      </c>
      <c r="K41" s="16">
        <v>1</v>
      </c>
      <c r="L41" s="18">
        <f t="shared" si="4"/>
        <v>171.78</v>
      </c>
      <c r="M41" s="18">
        <f>'Pielikums nr.2'!K40</f>
        <v>5498.8030500000004</v>
      </c>
    </row>
    <row r="42" spans="1:13" x14ac:dyDescent="0.25">
      <c r="A42" s="16" t="s">
        <v>56</v>
      </c>
      <c r="B42" s="16">
        <v>600</v>
      </c>
      <c r="C42" s="16">
        <v>4.5</v>
      </c>
      <c r="D42" s="16">
        <f t="shared" si="0"/>
        <v>2700</v>
      </c>
      <c r="E42" s="16" t="s">
        <v>7</v>
      </c>
      <c r="F42" s="18">
        <v>0.3</v>
      </c>
      <c r="G42" s="18">
        <v>0.3</v>
      </c>
      <c r="H42" s="16">
        <v>0</v>
      </c>
      <c r="I42" s="16">
        <v>1</v>
      </c>
      <c r="J42" s="18">
        <f t="shared" si="3"/>
        <v>1402.5</v>
      </c>
      <c r="K42" s="16">
        <v>0</v>
      </c>
      <c r="L42" s="18">
        <f t="shared" si="4"/>
        <v>0</v>
      </c>
      <c r="M42" s="18">
        <f>'Pielikums nr.2'!K41</f>
        <v>33364.638299999999</v>
      </c>
    </row>
    <row r="43" spans="1:13" x14ac:dyDescent="0.25">
      <c r="A43" s="16" t="s">
        <v>57</v>
      </c>
      <c r="B43" s="16">
        <v>250</v>
      </c>
      <c r="C43" s="16">
        <v>5</v>
      </c>
      <c r="D43" s="16">
        <f t="shared" si="0"/>
        <v>1250</v>
      </c>
      <c r="E43" s="16" t="s">
        <v>7</v>
      </c>
      <c r="F43" s="18">
        <v>0.3</v>
      </c>
      <c r="G43" s="18">
        <v>0.3</v>
      </c>
      <c r="H43" s="16">
        <v>0</v>
      </c>
      <c r="I43" s="16">
        <v>0</v>
      </c>
      <c r="J43" s="18">
        <f t="shared" si="3"/>
        <v>0</v>
      </c>
      <c r="K43" s="16">
        <v>0</v>
      </c>
      <c r="L43" s="18">
        <f t="shared" si="4"/>
        <v>0</v>
      </c>
      <c r="M43" s="18">
        <f>'Pielikums nr.2'!K42</f>
        <v>14797.286250000001</v>
      </c>
    </row>
    <row r="44" spans="1:13" x14ac:dyDescent="0.25">
      <c r="A44" s="37" t="s">
        <v>59</v>
      </c>
      <c r="B44" s="37">
        <v>400</v>
      </c>
      <c r="C44" s="37">
        <v>4.5</v>
      </c>
      <c r="D44" s="37">
        <f t="shared" si="0"/>
        <v>1800</v>
      </c>
      <c r="E44" s="37" t="s">
        <v>7</v>
      </c>
      <c r="F44" s="42">
        <v>0.3</v>
      </c>
      <c r="G44" s="42">
        <v>0.3</v>
      </c>
      <c r="H44" s="37">
        <v>0</v>
      </c>
      <c r="I44" s="37">
        <v>0</v>
      </c>
      <c r="J44" s="42">
        <f t="shared" si="3"/>
        <v>0</v>
      </c>
      <c r="K44" s="37">
        <v>0</v>
      </c>
      <c r="L44" s="42">
        <f t="shared" si="4"/>
        <v>0</v>
      </c>
      <c r="M44" s="42">
        <f>'Pielikums nr.2'!K43</f>
        <v>21308.092200000003</v>
      </c>
    </row>
    <row r="45" spans="1:13" x14ac:dyDescent="0.25">
      <c r="A45" s="65" t="s">
        <v>70</v>
      </c>
      <c r="B45" s="16">
        <v>610</v>
      </c>
      <c r="C45" s="16">
        <v>4.5</v>
      </c>
      <c r="D45" s="16">
        <f t="shared" si="0"/>
        <v>2745</v>
      </c>
      <c r="E45" s="16" t="s">
        <v>7</v>
      </c>
      <c r="F45" s="18">
        <v>0.3</v>
      </c>
      <c r="G45" s="18">
        <v>0.3</v>
      </c>
      <c r="H45" s="16">
        <v>0</v>
      </c>
      <c r="I45" s="16">
        <v>0</v>
      </c>
      <c r="J45" s="18">
        <f t="shared" si="3"/>
        <v>0</v>
      </c>
      <c r="K45" s="16">
        <v>1</v>
      </c>
      <c r="L45" s="18">
        <f t="shared" si="4"/>
        <v>171.78</v>
      </c>
      <c r="M45" s="18">
        <f>'Pielikums nr.2'!K44</f>
        <v>32666.620604999996</v>
      </c>
    </row>
    <row r="46" spans="1:13" x14ac:dyDescent="0.25">
      <c r="A46" s="65" t="s">
        <v>72</v>
      </c>
      <c r="B46" s="16">
        <v>788</v>
      </c>
      <c r="C46" s="16">
        <v>4.5</v>
      </c>
      <c r="D46" s="16">
        <f t="shared" si="0"/>
        <v>3546</v>
      </c>
      <c r="E46" s="16" t="s">
        <v>7</v>
      </c>
      <c r="F46" s="18">
        <v>0.3</v>
      </c>
      <c r="G46" s="18">
        <v>0.3</v>
      </c>
      <c r="H46" s="16">
        <v>0</v>
      </c>
      <c r="I46" s="16">
        <v>0</v>
      </c>
      <c r="J46" s="18">
        <f t="shared" si="3"/>
        <v>0</v>
      </c>
      <c r="K46" s="16">
        <v>0</v>
      </c>
      <c r="L46" s="18">
        <f t="shared" si="4"/>
        <v>0</v>
      </c>
      <c r="M46" s="18">
        <f>'Pielikums nr.2'!K45</f>
        <v>41976.941634000003</v>
      </c>
    </row>
    <row r="47" spans="1:13" x14ac:dyDescent="0.25">
      <c r="A47" s="65" t="s">
        <v>73</v>
      </c>
      <c r="B47" s="16">
        <v>795</v>
      </c>
      <c r="C47" s="16">
        <v>4.5</v>
      </c>
      <c r="D47" s="16">
        <f t="shared" si="0"/>
        <v>3577.5</v>
      </c>
      <c r="E47" s="16" t="s">
        <v>7</v>
      </c>
      <c r="F47" s="18">
        <v>0.3</v>
      </c>
      <c r="G47" s="18">
        <v>0.3</v>
      </c>
      <c r="H47" s="16">
        <v>0</v>
      </c>
      <c r="I47" s="16">
        <v>1</v>
      </c>
      <c r="J47" s="18">
        <f t="shared" si="3"/>
        <v>1402.5</v>
      </c>
      <c r="K47" s="16">
        <v>0</v>
      </c>
      <c r="L47" s="18">
        <f t="shared" si="4"/>
        <v>0</v>
      </c>
      <c r="M47" s="18">
        <f>'Pielikums nr.2'!K46</f>
        <v>43752.333247500006</v>
      </c>
    </row>
    <row r="48" spans="1:13" x14ac:dyDescent="0.25">
      <c r="A48" s="65" t="s">
        <v>74</v>
      </c>
      <c r="B48" s="16">
        <v>341</v>
      </c>
      <c r="C48" s="16">
        <v>5.5</v>
      </c>
      <c r="D48" s="16">
        <f t="shared" si="0"/>
        <v>1875.5</v>
      </c>
      <c r="E48" s="16" t="s">
        <v>7</v>
      </c>
      <c r="F48" s="18">
        <v>0.3</v>
      </c>
      <c r="G48" s="18">
        <v>0.3</v>
      </c>
      <c r="H48" s="16">
        <v>0</v>
      </c>
      <c r="I48" s="16">
        <v>20</v>
      </c>
      <c r="J48" s="18">
        <f t="shared" si="3"/>
        <v>31790</v>
      </c>
      <c r="K48" s="16">
        <v>15</v>
      </c>
      <c r="L48" s="18">
        <f t="shared" si="4"/>
        <v>2576.6999999999998</v>
      </c>
      <c r="M48" s="18">
        <f>'Pielikums nr.2'!K47</f>
        <v>56568.548289499995</v>
      </c>
    </row>
    <row r="49" spans="1:13" x14ac:dyDescent="0.25">
      <c r="A49" s="16" t="s">
        <v>75</v>
      </c>
      <c r="B49" s="16">
        <v>1750</v>
      </c>
      <c r="C49" s="16">
        <v>5.5</v>
      </c>
      <c r="D49" s="16">
        <f t="shared" si="0"/>
        <v>9625</v>
      </c>
      <c r="E49" s="16" t="s">
        <v>7</v>
      </c>
      <c r="F49" s="18">
        <v>0.3</v>
      </c>
      <c r="G49" s="18">
        <v>0.3</v>
      </c>
      <c r="H49" s="16">
        <v>0</v>
      </c>
      <c r="I49" s="16">
        <v>2</v>
      </c>
      <c r="J49" s="18">
        <f t="shared" si="3"/>
        <v>3179</v>
      </c>
      <c r="K49" s="16">
        <v>1</v>
      </c>
      <c r="L49" s="18">
        <f t="shared" si="4"/>
        <v>171.78</v>
      </c>
      <c r="M49" s="18">
        <f>'Pielikums nr.2'!K48</f>
        <v>117289.88412500001</v>
      </c>
    </row>
    <row r="50" spans="1:13" x14ac:dyDescent="0.25">
      <c r="A50" s="16" t="s">
        <v>77</v>
      </c>
      <c r="B50" s="16">
        <v>3500</v>
      </c>
      <c r="C50" s="16">
        <v>4.5</v>
      </c>
      <c r="D50" s="16">
        <f t="shared" si="0"/>
        <v>15750</v>
      </c>
      <c r="E50" s="16" t="s">
        <v>7</v>
      </c>
      <c r="F50" s="18">
        <v>0.3</v>
      </c>
      <c r="G50" s="18">
        <v>0.3</v>
      </c>
      <c r="H50" s="16">
        <v>0</v>
      </c>
      <c r="I50" s="16">
        <v>2</v>
      </c>
      <c r="J50" s="18">
        <f t="shared" si="3"/>
        <v>2805</v>
      </c>
      <c r="K50" s="16">
        <v>0</v>
      </c>
      <c r="L50" s="18">
        <f t="shared" si="4"/>
        <v>0</v>
      </c>
      <c r="M50" s="18">
        <f>'Pielikums nr.2'!K49</f>
        <v>189250.80674999999</v>
      </c>
    </row>
    <row r="51" spans="1:13" x14ac:dyDescent="0.25">
      <c r="A51" s="16" t="s">
        <v>78</v>
      </c>
      <c r="B51" s="16">
        <v>120</v>
      </c>
      <c r="C51" s="16">
        <v>4.5</v>
      </c>
      <c r="D51" s="16">
        <f t="shared" si="0"/>
        <v>540</v>
      </c>
      <c r="E51" s="16" t="s">
        <v>7</v>
      </c>
      <c r="F51" s="18">
        <v>0.3</v>
      </c>
      <c r="G51" s="18">
        <v>0.3</v>
      </c>
      <c r="H51" s="16">
        <v>0</v>
      </c>
      <c r="I51" s="16">
        <v>0</v>
      </c>
      <c r="J51" s="18">
        <f t="shared" si="3"/>
        <v>0</v>
      </c>
      <c r="K51" s="16">
        <v>2</v>
      </c>
      <c r="L51" s="18">
        <f t="shared" si="4"/>
        <v>343.56</v>
      </c>
      <c r="M51" s="18">
        <f>'Pielikums nr.2'!K50</f>
        <v>6735.9876599999998</v>
      </c>
    </row>
    <row r="52" spans="1:13" x14ac:dyDescent="0.25">
      <c r="A52" s="16" t="s">
        <v>80</v>
      </c>
      <c r="B52" s="16">
        <v>410</v>
      </c>
      <c r="C52" s="16">
        <v>5</v>
      </c>
      <c r="D52" s="16">
        <f t="shared" si="0"/>
        <v>2050</v>
      </c>
      <c r="E52" s="16" t="s">
        <v>7</v>
      </c>
      <c r="F52" s="18">
        <v>0.3</v>
      </c>
      <c r="G52" s="18">
        <v>0.3</v>
      </c>
      <c r="H52" s="16">
        <v>0</v>
      </c>
      <c r="I52" s="16">
        <v>2</v>
      </c>
      <c r="J52" s="18">
        <f t="shared" si="3"/>
        <v>2992</v>
      </c>
      <c r="K52" s="16">
        <v>1</v>
      </c>
      <c r="L52" s="18">
        <f t="shared" si="4"/>
        <v>171.78</v>
      </c>
      <c r="M52" s="18">
        <f>'Pielikums nr.2'!K51</f>
        <v>27431.329449999997</v>
      </c>
    </row>
    <row r="53" spans="1:13" x14ac:dyDescent="0.25">
      <c r="A53" s="16" t="s">
        <v>87</v>
      </c>
      <c r="B53" s="16">
        <v>230</v>
      </c>
      <c r="C53" s="16">
        <v>4.5</v>
      </c>
      <c r="D53" s="16">
        <f t="shared" si="0"/>
        <v>1035</v>
      </c>
      <c r="E53" s="16" t="s">
        <v>7</v>
      </c>
      <c r="F53" s="18">
        <v>0.3</v>
      </c>
      <c r="G53" s="18">
        <v>0.3</v>
      </c>
      <c r="H53" s="16">
        <v>0</v>
      </c>
      <c r="I53" s="16">
        <v>0</v>
      </c>
      <c r="J53" s="18">
        <f t="shared" si="3"/>
        <v>0</v>
      </c>
      <c r="K53" s="16">
        <v>4</v>
      </c>
      <c r="L53" s="18">
        <f t="shared" si="4"/>
        <v>687.12</v>
      </c>
      <c r="M53" s="18">
        <f>'Pielikums nr.2'!K52</f>
        <v>12939.273015000001</v>
      </c>
    </row>
    <row r="54" spans="1:13" ht="15" customHeight="1" x14ac:dyDescent="0.25">
      <c r="A54" s="16" t="s">
        <v>88</v>
      </c>
      <c r="B54" s="16">
        <v>419</v>
      </c>
      <c r="C54" s="16">
        <v>4.5</v>
      </c>
      <c r="D54" s="16">
        <f t="shared" si="0"/>
        <v>1885.5</v>
      </c>
      <c r="E54" s="16" t="s">
        <v>7</v>
      </c>
      <c r="F54" s="18">
        <v>0.3</v>
      </c>
      <c r="G54" s="18">
        <v>0.3</v>
      </c>
      <c r="H54" s="16">
        <v>0</v>
      </c>
      <c r="I54" s="16">
        <v>1</v>
      </c>
      <c r="J54" s="18">
        <f t="shared" si="3"/>
        <v>1402.5</v>
      </c>
      <c r="K54" s="16">
        <v>2</v>
      </c>
      <c r="L54" s="18">
        <f t="shared" si="4"/>
        <v>343.56</v>
      </c>
      <c r="M54" s="18">
        <f>'Pielikums nr.2'!K53</f>
        <v>24066.2865795</v>
      </c>
    </row>
    <row r="55" spans="1:13" x14ac:dyDescent="0.25">
      <c r="A55" s="16" t="s">
        <v>11</v>
      </c>
      <c r="B55" s="16">
        <v>740</v>
      </c>
      <c r="C55" s="16">
        <v>4.5</v>
      </c>
      <c r="D55" s="16">
        <f t="shared" si="0"/>
        <v>3330</v>
      </c>
      <c r="E55" s="16" t="s">
        <v>7</v>
      </c>
      <c r="F55" s="18">
        <v>0.3</v>
      </c>
      <c r="G55" s="18">
        <v>0.3</v>
      </c>
      <c r="H55" s="16">
        <v>0</v>
      </c>
      <c r="I55" s="16">
        <v>0</v>
      </c>
      <c r="J55" s="18">
        <f t="shared" si="3"/>
        <v>0</v>
      </c>
      <c r="K55" s="16">
        <v>2</v>
      </c>
      <c r="L55" s="18">
        <f t="shared" si="4"/>
        <v>343.56</v>
      </c>
      <c r="M55" s="18">
        <f>'Pielikums nr.2'!K54</f>
        <v>39763.530569999995</v>
      </c>
    </row>
    <row r="56" spans="1:13" x14ac:dyDescent="0.25">
      <c r="A56" s="16" t="s">
        <v>10</v>
      </c>
      <c r="B56" s="16">
        <v>1480</v>
      </c>
      <c r="C56" s="16">
        <v>4.5</v>
      </c>
      <c r="D56" s="16">
        <f t="shared" si="0"/>
        <v>6660</v>
      </c>
      <c r="E56" s="16" t="s">
        <v>7</v>
      </c>
      <c r="F56" s="18">
        <v>0.3</v>
      </c>
      <c r="G56" s="18">
        <v>0.3</v>
      </c>
      <c r="H56" s="16">
        <v>0</v>
      </c>
      <c r="I56" s="16">
        <v>1</v>
      </c>
      <c r="J56" s="18">
        <f t="shared" si="3"/>
        <v>1402.5</v>
      </c>
      <c r="K56" s="16">
        <v>0</v>
      </c>
      <c r="L56" s="18">
        <f t="shared" si="4"/>
        <v>0</v>
      </c>
      <c r="M56" s="18">
        <f>'Pielikums nr.2'!K55</f>
        <v>80242.441139999995</v>
      </c>
    </row>
    <row r="57" spans="1:13" x14ac:dyDescent="0.25">
      <c r="A57" s="16" t="s">
        <v>9</v>
      </c>
      <c r="B57" s="16">
        <v>60</v>
      </c>
      <c r="C57" s="16">
        <v>4.5</v>
      </c>
      <c r="D57" s="38">
        <f t="shared" si="0"/>
        <v>270</v>
      </c>
      <c r="E57" s="16" t="s">
        <v>7</v>
      </c>
      <c r="F57" s="18">
        <v>0.3</v>
      </c>
      <c r="G57" s="18">
        <v>0.3</v>
      </c>
      <c r="H57" s="16">
        <v>0</v>
      </c>
      <c r="I57" s="16">
        <v>0</v>
      </c>
      <c r="J57" s="18">
        <f t="shared" si="3"/>
        <v>0</v>
      </c>
      <c r="K57" s="16">
        <v>1</v>
      </c>
      <c r="L57" s="18">
        <f t="shared" si="4"/>
        <v>171.78</v>
      </c>
      <c r="M57" s="18">
        <f>'Pielikums nr.2'!K56</f>
        <v>3367.9938299999999</v>
      </c>
    </row>
    <row r="58" spans="1:13" ht="30" x14ac:dyDescent="0.25">
      <c r="A58" s="16" t="s">
        <v>8</v>
      </c>
      <c r="B58" s="16">
        <v>1270</v>
      </c>
      <c r="C58" s="16">
        <v>5.5</v>
      </c>
      <c r="D58" s="16">
        <f t="shared" si="0"/>
        <v>6985</v>
      </c>
      <c r="E58" s="16" t="s">
        <v>7</v>
      </c>
      <c r="F58" s="18">
        <v>0.3</v>
      </c>
      <c r="G58" s="18">
        <v>0.3</v>
      </c>
      <c r="H58" s="16">
        <v>0</v>
      </c>
      <c r="I58" s="16">
        <v>0</v>
      </c>
      <c r="J58" s="18">
        <f t="shared" si="3"/>
        <v>0</v>
      </c>
      <c r="K58" s="16">
        <v>4</v>
      </c>
      <c r="L58" s="18">
        <f t="shared" si="4"/>
        <v>687.12</v>
      </c>
      <c r="M58" s="18">
        <f>'Pielikums nr.2'!K57</f>
        <v>83374.355564999976</v>
      </c>
    </row>
    <row r="59" spans="1:13" x14ac:dyDescent="0.25">
      <c r="A59" s="16" t="s">
        <v>99</v>
      </c>
      <c r="B59" s="16">
        <v>600</v>
      </c>
      <c r="C59" s="16">
        <v>4.5</v>
      </c>
      <c r="D59" s="16">
        <f t="shared" si="0"/>
        <v>2700</v>
      </c>
      <c r="E59" s="16" t="s">
        <v>7</v>
      </c>
      <c r="F59" s="18">
        <v>0.3</v>
      </c>
      <c r="G59" s="18">
        <v>0.3</v>
      </c>
      <c r="H59" s="16">
        <v>0</v>
      </c>
      <c r="I59" s="16">
        <v>1</v>
      </c>
      <c r="J59" s="18">
        <f t="shared" si="3"/>
        <v>1402.5</v>
      </c>
      <c r="K59" s="16">
        <v>0</v>
      </c>
      <c r="L59" s="18">
        <f t="shared" si="4"/>
        <v>0</v>
      </c>
      <c r="M59" s="18">
        <f>'Pielikums nr.2'!K58</f>
        <v>33364.638299999999</v>
      </c>
    </row>
    <row r="60" spans="1:13" x14ac:dyDescent="0.25">
      <c r="L60" s="18"/>
      <c r="M60" s="34">
        <f>SUM(M17:M59)</f>
        <v>2273917.6657450004</v>
      </c>
    </row>
    <row r="61" spans="1:13" ht="15" customHeight="1" x14ac:dyDescent="0.25">
      <c r="A61" s="16" t="s">
        <v>63</v>
      </c>
      <c r="B61" s="16">
        <v>18.149999999999999</v>
      </c>
      <c r="C61" s="16">
        <v>7.1</v>
      </c>
      <c r="D61" s="18">
        <f>B61*C61</f>
        <v>128.86499999999998</v>
      </c>
      <c r="E61" s="16" t="s">
        <v>64</v>
      </c>
      <c r="F61" s="16"/>
      <c r="G61" s="16"/>
      <c r="H61" s="16"/>
      <c r="I61" s="16"/>
      <c r="J61" s="16"/>
      <c r="K61" s="16">
        <v>2</v>
      </c>
      <c r="L61" s="18">
        <f t="shared" si="4"/>
        <v>343.56</v>
      </c>
      <c r="M61" s="16">
        <f>D61*2000</f>
        <v>257729.99999999997</v>
      </c>
    </row>
    <row r="62" spans="1:13" x14ac:dyDescent="0.25">
      <c r="A62" s="16" t="s">
        <v>65</v>
      </c>
      <c r="B62" s="16">
        <v>6.6</v>
      </c>
      <c r="C62" s="16">
        <v>11</v>
      </c>
      <c r="D62" s="16">
        <f>B62*C62</f>
        <v>72.599999999999994</v>
      </c>
      <c r="E62" s="16" t="s">
        <v>4</v>
      </c>
      <c r="F62" s="16"/>
      <c r="G62" s="16"/>
      <c r="H62" s="16"/>
      <c r="I62" s="16"/>
      <c r="J62" s="16"/>
      <c r="K62" s="16">
        <v>4</v>
      </c>
      <c r="L62" s="18">
        <f t="shared" si="4"/>
        <v>687.12</v>
      </c>
      <c r="M62" s="16">
        <f>D62*2000</f>
        <v>145200</v>
      </c>
    </row>
  </sheetData>
  <mergeCells count="3">
    <mergeCell ref="A2:M2"/>
    <mergeCell ref="A5:M5"/>
    <mergeCell ref="A16:M16"/>
  </mergeCells>
  <pageMargins left="0" right="0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5A73C-1373-4C03-928D-CACBE40B1A96}">
  <dimension ref="A1:H373"/>
  <sheetViews>
    <sheetView topLeftCell="A303" workbookViewId="0">
      <selection activeCell="A2" sqref="A2:E2"/>
    </sheetView>
  </sheetViews>
  <sheetFormatPr defaultRowHeight="15" x14ac:dyDescent="0.25"/>
  <cols>
    <col min="1" max="1" width="7" style="29" customWidth="1"/>
    <col min="2" max="2" width="38" style="23" customWidth="1"/>
    <col min="3" max="3" width="18.5703125" style="23" customWidth="1"/>
    <col min="4" max="4" width="10.5703125" style="23" customWidth="1"/>
    <col min="5" max="5" width="12" style="23" customWidth="1"/>
    <col min="6" max="16384" width="9.140625" style="23"/>
  </cols>
  <sheetData>
    <row r="1" spans="1:8" x14ac:dyDescent="0.25">
      <c r="D1" s="8" t="s">
        <v>101</v>
      </c>
      <c r="E1" s="7"/>
    </row>
    <row r="2" spans="1:8" ht="26.25" customHeight="1" x14ac:dyDescent="0.25">
      <c r="A2" s="9" t="s">
        <v>96</v>
      </c>
      <c r="B2" s="9"/>
      <c r="C2" s="9"/>
      <c r="D2" s="9"/>
      <c r="E2" s="9"/>
    </row>
    <row r="3" spans="1:8" ht="11.25" customHeight="1" x14ac:dyDescent="0.25">
      <c r="A3" s="21"/>
      <c r="B3" s="21"/>
      <c r="C3" s="21"/>
      <c r="D3" s="21"/>
      <c r="E3" s="21"/>
    </row>
    <row r="4" spans="1:8" ht="47.25" x14ac:dyDescent="0.25">
      <c r="A4" s="59" t="s">
        <v>91</v>
      </c>
      <c r="B4" s="59" t="s">
        <v>66</v>
      </c>
      <c r="C4" s="60" t="s">
        <v>68</v>
      </c>
      <c r="D4" s="59" t="s">
        <v>83</v>
      </c>
      <c r="E4" s="59" t="s">
        <v>67</v>
      </c>
    </row>
    <row r="5" spans="1:8" ht="20.25" customHeight="1" thickBot="1" x14ac:dyDescent="0.3">
      <c r="B5" s="81" t="s">
        <v>98</v>
      </c>
      <c r="C5" s="81"/>
      <c r="D5" s="81"/>
      <c r="E5" s="81"/>
    </row>
    <row r="6" spans="1:8" ht="12.75" customHeight="1" thickTop="1" x14ac:dyDescent="0.25">
      <c r="A6" s="2">
        <v>1</v>
      </c>
      <c r="B6" s="2" t="s">
        <v>20</v>
      </c>
      <c r="C6" s="40">
        <v>32580080165</v>
      </c>
      <c r="D6" s="79">
        <v>300</v>
      </c>
      <c r="E6" s="5">
        <f>'Pielikums nr.1'!M6</f>
        <v>27023.413500000002</v>
      </c>
    </row>
    <row r="7" spans="1:8" ht="12.75" customHeight="1" x14ac:dyDescent="0.25">
      <c r="A7" s="2"/>
      <c r="B7" s="2"/>
      <c r="C7" s="35">
        <v>32580080277</v>
      </c>
      <c r="D7" s="79"/>
      <c r="E7" s="5"/>
    </row>
    <row r="8" spans="1:8" ht="12.75" customHeight="1" x14ac:dyDescent="0.25">
      <c r="A8" s="2"/>
      <c r="B8" s="2"/>
      <c r="C8" s="35">
        <v>32580080078</v>
      </c>
      <c r="D8" s="79"/>
      <c r="E8" s="5"/>
    </row>
    <row r="9" spans="1:8" ht="12.75" customHeight="1" thickBot="1" x14ac:dyDescent="0.3">
      <c r="A9" s="1"/>
      <c r="B9" s="1"/>
      <c r="C9" s="36">
        <v>32580080139</v>
      </c>
      <c r="D9" s="80"/>
      <c r="E9" s="4"/>
    </row>
    <row r="10" spans="1:8" ht="12.75" customHeight="1" thickTop="1" x14ac:dyDescent="0.25">
      <c r="A10" s="11">
        <v>2</v>
      </c>
      <c r="B10" s="86" t="s">
        <v>21</v>
      </c>
      <c r="C10" s="39">
        <v>32580080163</v>
      </c>
      <c r="D10" s="92">
        <v>950</v>
      </c>
      <c r="E10" s="87">
        <f>'Pielikums nr.1'!M7</f>
        <v>85574.142749999999</v>
      </c>
    </row>
    <row r="11" spans="1:8" ht="12.75" customHeight="1" x14ac:dyDescent="0.25">
      <c r="A11" s="11"/>
      <c r="B11" s="2"/>
      <c r="C11" s="35">
        <v>32580080238</v>
      </c>
      <c r="D11" s="79"/>
      <c r="E11" s="5"/>
    </row>
    <row r="12" spans="1:8" ht="12.75" customHeight="1" x14ac:dyDescent="0.25">
      <c r="A12" s="11"/>
      <c r="B12" s="2"/>
      <c r="C12" s="35">
        <v>32580080239</v>
      </c>
      <c r="D12" s="79"/>
      <c r="E12" s="5"/>
    </row>
    <row r="13" spans="1:8" ht="12.75" customHeight="1" x14ac:dyDescent="0.25">
      <c r="A13" s="11"/>
      <c r="B13" s="2"/>
      <c r="C13" s="35">
        <v>32580080153</v>
      </c>
      <c r="D13" s="79"/>
      <c r="E13" s="5"/>
    </row>
    <row r="14" spans="1:8" ht="12.75" customHeight="1" x14ac:dyDescent="0.25">
      <c r="A14" s="11"/>
      <c r="B14" s="2"/>
      <c r="C14" s="35">
        <v>32580080241</v>
      </c>
      <c r="D14" s="79"/>
      <c r="E14" s="5"/>
      <c r="H14" s="19"/>
    </row>
    <row r="15" spans="1:8" ht="12.75" customHeight="1" x14ac:dyDescent="0.25">
      <c r="A15" s="11"/>
      <c r="B15" s="2"/>
      <c r="C15" s="35">
        <v>32580080242</v>
      </c>
      <c r="D15" s="79"/>
      <c r="E15" s="5"/>
    </row>
    <row r="16" spans="1:8" ht="12.75" customHeight="1" x14ac:dyDescent="0.25">
      <c r="A16" s="11"/>
      <c r="B16" s="2"/>
      <c r="C16" s="35">
        <v>32580080240</v>
      </c>
      <c r="D16" s="79"/>
      <c r="E16" s="5"/>
    </row>
    <row r="17" spans="1:5" ht="12.75" customHeight="1" thickBot="1" x14ac:dyDescent="0.3">
      <c r="A17" s="10"/>
      <c r="B17" s="1"/>
      <c r="C17" s="36">
        <v>32580080164</v>
      </c>
      <c r="D17" s="80"/>
      <c r="E17" s="4"/>
    </row>
    <row r="18" spans="1:5" ht="12.75" customHeight="1" thickTop="1" x14ac:dyDescent="0.25">
      <c r="A18" s="11">
        <v>3</v>
      </c>
      <c r="B18" s="3" t="s">
        <v>27</v>
      </c>
      <c r="C18" s="40">
        <v>32580070007</v>
      </c>
      <c r="D18" s="78">
        <v>300</v>
      </c>
      <c r="E18" s="6">
        <f>'Pielikums nr.1'!M8</f>
        <v>27023.413500000002</v>
      </c>
    </row>
    <row r="19" spans="1:5" ht="12.75" customHeight="1" x14ac:dyDescent="0.25">
      <c r="A19" s="11"/>
      <c r="B19" s="2"/>
      <c r="C19" s="35">
        <v>32580070189</v>
      </c>
      <c r="D19" s="79"/>
      <c r="E19" s="5"/>
    </row>
    <row r="20" spans="1:5" ht="12.75" customHeight="1" x14ac:dyDescent="0.25">
      <c r="A20" s="11"/>
      <c r="B20" s="2"/>
      <c r="C20" s="35">
        <v>32580070190</v>
      </c>
      <c r="D20" s="79"/>
      <c r="E20" s="5"/>
    </row>
    <row r="21" spans="1:5" ht="12.75" customHeight="1" x14ac:dyDescent="0.25">
      <c r="A21" s="11"/>
      <c r="B21" s="2"/>
      <c r="C21" s="35">
        <v>32580070209</v>
      </c>
      <c r="D21" s="79"/>
      <c r="E21" s="5"/>
    </row>
    <row r="22" spans="1:5" ht="12.75" customHeight="1" x14ac:dyDescent="0.25">
      <c r="A22" s="11"/>
      <c r="B22" s="2"/>
      <c r="C22" s="35">
        <v>32580070188</v>
      </c>
      <c r="D22" s="79"/>
      <c r="E22" s="5"/>
    </row>
    <row r="23" spans="1:5" ht="12.75" customHeight="1" x14ac:dyDescent="0.25">
      <c r="A23" s="11"/>
      <c r="B23" s="2"/>
      <c r="C23" s="35">
        <v>32580070191</v>
      </c>
      <c r="D23" s="79"/>
      <c r="E23" s="5"/>
    </row>
    <row r="24" spans="1:5" ht="12.75" customHeight="1" x14ac:dyDescent="0.25">
      <c r="A24" s="11"/>
      <c r="B24" s="2"/>
      <c r="C24" s="35">
        <v>32580070060</v>
      </c>
      <c r="D24" s="79"/>
      <c r="E24" s="5"/>
    </row>
    <row r="25" spans="1:5" ht="12.75" customHeight="1" thickBot="1" x14ac:dyDescent="0.3">
      <c r="A25" s="10"/>
      <c r="B25" s="1"/>
      <c r="C25" s="36">
        <v>32580070061</v>
      </c>
      <c r="D25" s="80"/>
      <c r="E25" s="4"/>
    </row>
    <row r="26" spans="1:5" ht="12.75" customHeight="1" thickTop="1" x14ac:dyDescent="0.25">
      <c r="A26" s="11">
        <v>4</v>
      </c>
      <c r="B26" s="3" t="s">
        <v>33</v>
      </c>
      <c r="C26" s="40">
        <v>32580060066</v>
      </c>
      <c r="D26" s="78">
        <v>50</v>
      </c>
      <c r="E26" s="6">
        <f>'Pielikums nr.1'!M9</f>
        <v>4503.9022500000001</v>
      </c>
    </row>
    <row r="27" spans="1:5" ht="12.75" customHeight="1" thickBot="1" x14ac:dyDescent="0.3">
      <c r="A27" s="10"/>
      <c r="B27" s="1"/>
      <c r="C27" s="36">
        <v>32580060032</v>
      </c>
      <c r="D27" s="80"/>
      <c r="E27" s="4"/>
    </row>
    <row r="28" spans="1:5" ht="12.75" customHeight="1" thickTop="1" thickBot="1" x14ac:dyDescent="0.3">
      <c r="A28" s="20">
        <v>5</v>
      </c>
      <c r="B28" s="56" t="s">
        <v>38</v>
      </c>
      <c r="C28" s="55">
        <v>32580090083</v>
      </c>
      <c r="D28" s="57">
        <v>100</v>
      </c>
      <c r="E28" s="63">
        <f>'Pielikums nr.1'!M10</f>
        <v>5404.6827000000003</v>
      </c>
    </row>
    <row r="29" spans="1:5" ht="12.75" customHeight="1" thickTop="1" x14ac:dyDescent="0.25">
      <c r="A29" s="11">
        <v>6</v>
      </c>
      <c r="B29" s="3" t="s">
        <v>39</v>
      </c>
      <c r="C29" s="43">
        <v>32580090262</v>
      </c>
      <c r="D29" s="78">
        <v>400</v>
      </c>
      <c r="E29" s="6">
        <f>'Pielikums nr.1'!M11</f>
        <v>25221.852599999998</v>
      </c>
    </row>
    <row r="30" spans="1:5" ht="12.75" customHeight="1" x14ac:dyDescent="0.25">
      <c r="A30" s="11"/>
      <c r="B30" s="2"/>
      <c r="C30" s="45">
        <v>32580090277</v>
      </c>
      <c r="D30" s="79"/>
      <c r="E30" s="5"/>
    </row>
    <row r="31" spans="1:5" ht="12.75" customHeight="1" x14ac:dyDescent="0.25">
      <c r="A31" s="11"/>
      <c r="B31" s="2"/>
      <c r="C31" s="45">
        <v>32580090009</v>
      </c>
      <c r="D31" s="79"/>
      <c r="E31" s="5"/>
    </row>
    <row r="32" spans="1:5" ht="12.75" customHeight="1" thickBot="1" x14ac:dyDescent="0.3">
      <c r="A32" s="10"/>
      <c r="B32" s="1"/>
      <c r="C32" s="51">
        <v>32580090344</v>
      </c>
      <c r="D32" s="80"/>
      <c r="E32" s="4"/>
    </row>
    <row r="33" spans="1:8" ht="12.75" customHeight="1" thickTop="1" x14ac:dyDescent="0.25">
      <c r="A33" s="11">
        <v>7</v>
      </c>
      <c r="B33" s="3" t="s">
        <v>58</v>
      </c>
      <c r="C33" s="40">
        <v>32580080071</v>
      </c>
      <c r="D33" s="78">
        <v>200</v>
      </c>
      <c r="E33" s="6">
        <f>'Pielikums nr.1'!M12</f>
        <v>18015.609</v>
      </c>
    </row>
    <row r="34" spans="1:8" ht="12.75" customHeight="1" thickBot="1" x14ac:dyDescent="0.3">
      <c r="A34" s="10"/>
      <c r="B34" s="1"/>
      <c r="C34" s="36">
        <v>32580080063</v>
      </c>
      <c r="D34" s="80"/>
      <c r="E34" s="4"/>
    </row>
    <row r="35" spans="1:8" ht="12.75" customHeight="1" thickTop="1" thickBot="1" x14ac:dyDescent="0.3">
      <c r="A35" s="20">
        <v>8</v>
      </c>
      <c r="B35" s="56" t="s">
        <v>60</v>
      </c>
      <c r="C35" s="55">
        <v>32580090166</v>
      </c>
      <c r="D35" s="57">
        <v>150</v>
      </c>
      <c r="E35" s="63">
        <f>'Pielikums nr.1'!M13</f>
        <v>13511.706750000001</v>
      </c>
    </row>
    <row r="36" spans="1:8" ht="12.75" customHeight="1" thickTop="1" thickBot="1" x14ac:dyDescent="0.3">
      <c r="A36" s="20">
        <v>9</v>
      </c>
      <c r="B36" s="20" t="s">
        <v>69</v>
      </c>
      <c r="C36" s="44">
        <v>32130010768</v>
      </c>
      <c r="D36" s="62">
        <v>311</v>
      </c>
      <c r="E36" s="64">
        <f>'Pielikums nr.1'!M14</f>
        <v>25212.844795500001</v>
      </c>
    </row>
    <row r="37" spans="1:8" ht="12.75" customHeight="1" thickTop="1" x14ac:dyDescent="0.25">
      <c r="A37" s="33"/>
      <c r="B37" s="29"/>
      <c r="C37" s="91" t="s">
        <v>90</v>
      </c>
      <c r="D37" s="91"/>
      <c r="E37" s="72">
        <f>SUM(E6:E36)</f>
        <v>231491.56784550002</v>
      </c>
    </row>
    <row r="38" spans="1:8" ht="20.25" customHeight="1" x14ac:dyDescent="0.25">
      <c r="A38" s="33"/>
      <c r="B38" s="81" t="s">
        <v>97</v>
      </c>
      <c r="C38" s="81"/>
      <c r="D38" s="81"/>
      <c r="E38" s="81"/>
      <c r="F38" s="58"/>
      <c r="G38" s="58"/>
      <c r="H38" s="58"/>
    </row>
    <row r="39" spans="1:8" ht="12.75" customHeight="1" thickBot="1" x14ac:dyDescent="0.3">
      <c r="A39" s="15">
        <v>1</v>
      </c>
      <c r="B39" s="15" t="s">
        <v>69</v>
      </c>
      <c r="C39" s="51">
        <v>32130010768</v>
      </c>
      <c r="D39" s="15">
        <v>85</v>
      </c>
      <c r="E39" s="17">
        <f>'Pielikums nr.1'!M17</f>
        <v>4527.9695925000005</v>
      </c>
      <c r="F39" s="58"/>
      <c r="G39" s="58"/>
      <c r="H39" s="58"/>
    </row>
    <row r="40" spans="1:8" ht="12.75" customHeight="1" thickTop="1" x14ac:dyDescent="0.25">
      <c r="A40" s="11">
        <v>2</v>
      </c>
      <c r="B40" s="82" t="s">
        <v>89</v>
      </c>
      <c r="C40" s="43">
        <v>32580090394</v>
      </c>
      <c r="D40" s="82">
        <v>570</v>
      </c>
      <c r="E40" s="83">
        <f>'Pielikums nr.1'!M18</f>
        <v>23675.658000000003</v>
      </c>
      <c r="F40" s="58"/>
      <c r="G40" s="58"/>
      <c r="H40" s="58"/>
    </row>
    <row r="41" spans="1:8" ht="12.75" customHeight="1" x14ac:dyDescent="0.25">
      <c r="A41" s="11"/>
      <c r="B41" s="11"/>
      <c r="C41" s="45">
        <v>32580090100</v>
      </c>
      <c r="D41" s="11"/>
      <c r="E41" s="84"/>
      <c r="F41" s="58"/>
      <c r="G41" s="58"/>
      <c r="H41" s="58"/>
    </row>
    <row r="42" spans="1:8" ht="12.75" customHeight="1" x14ac:dyDescent="0.25">
      <c r="A42" s="11"/>
      <c r="B42" s="11"/>
      <c r="C42" s="45">
        <v>32580090083</v>
      </c>
      <c r="D42" s="11"/>
      <c r="E42" s="84"/>
      <c r="F42" s="58"/>
      <c r="G42" s="58"/>
      <c r="H42" s="58"/>
    </row>
    <row r="43" spans="1:8" ht="12.75" customHeight="1" thickBot="1" x14ac:dyDescent="0.3">
      <c r="A43" s="10"/>
      <c r="B43" s="10"/>
      <c r="C43" s="51">
        <v>32580090163</v>
      </c>
      <c r="D43" s="10"/>
      <c r="E43" s="85"/>
      <c r="F43" s="58"/>
      <c r="G43" s="58"/>
      <c r="H43" s="58"/>
    </row>
    <row r="44" spans="1:8" ht="12.75" customHeight="1" thickTop="1" x14ac:dyDescent="0.25">
      <c r="A44" s="11">
        <v>3</v>
      </c>
      <c r="B44" s="86" t="s">
        <v>17</v>
      </c>
      <c r="C44" s="39">
        <v>32580070111</v>
      </c>
      <c r="D44" s="86">
        <v>1200</v>
      </c>
      <c r="E44" s="87">
        <f>'Pielikums nr.1'!M19</f>
        <v>65326.776599999997</v>
      </c>
    </row>
    <row r="45" spans="1:8" ht="12.75" customHeight="1" x14ac:dyDescent="0.25">
      <c r="A45" s="11"/>
      <c r="B45" s="2"/>
      <c r="C45" s="35">
        <v>32580070144</v>
      </c>
      <c r="D45" s="2"/>
      <c r="E45" s="5"/>
    </row>
    <row r="46" spans="1:8" ht="12.75" customHeight="1" x14ac:dyDescent="0.25">
      <c r="A46" s="11"/>
      <c r="B46" s="2"/>
      <c r="C46" s="35">
        <v>32580070163</v>
      </c>
      <c r="D46" s="2"/>
      <c r="E46" s="5"/>
    </row>
    <row r="47" spans="1:8" ht="12.75" customHeight="1" x14ac:dyDescent="0.25">
      <c r="A47" s="11"/>
      <c r="B47" s="2"/>
      <c r="C47" s="35">
        <v>32580070057</v>
      </c>
      <c r="D47" s="2"/>
      <c r="E47" s="5"/>
    </row>
    <row r="48" spans="1:8" ht="12.75" customHeight="1" x14ac:dyDescent="0.25">
      <c r="A48" s="11"/>
      <c r="B48" s="2"/>
      <c r="C48" s="35">
        <v>32580070068</v>
      </c>
      <c r="D48" s="2"/>
      <c r="E48" s="5"/>
    </row>
    <row r="49" spans="1:5" ht="12.75" customHeight="1" x14ac:dyDescent="0.25">
      <c r="A49" s="11"/>
      <c r="B49" s="2"/>
      <c r="C49" s="35">
        <v>32580070021</v>
      </c>
      <c r="D49" s="2"/>
      <c r="E49" s="5"/>
    </row>
    <row r="50" spans="1:5" ht="12.75" customHeight="1" x14ac:dyDescent="0.25">
      <c r="A50" s="11"/>
      <c r="B50" s="2"/>
      <c r="C50" s="35">
        <v>32580070110</v>
      </c>
      <c r="D50" s="2"/>
      <c r="E50" s="5"/>
    </row>
    <row r="51" spans="1:5" ht="12.75" customHeight="1" x14ac:dyDescent="0.25">
      <c r="A51" s="11"/>
      <c r="B51" s="2"/>
      <c r="C51" s="35">
        <v>32580070032</v>
      </c>
      <c r="D51" s="2"/>
      <c r="E51" s="5"/>
    </row>
    <row r="52" spans="1:5" ht="12.75" customHeight="1" x14ac:dyDescent="0.25">
      <c r="A52" s="11"/>
      <c r="B52" s="2"/>
      <c r="C52" s="35">
        <v>32580070125</v>
      </c>
      <c r="D52" s="2"/>
      <c r="E52" s="5"/>
    </row>
    <row r="53" spans="1:5" ht="12.75" customHeight="1" thickBot="1" x14ac:dyDescent="0.3">
      <c r="A53" s="10"/>
      <c r="B53" s="1"/>
      <c r="C53" s="36">
        <v>32580070208</v>
      </c>
      <c r="D53" s="1"/>
      <c r="E53" s="4"/>
    </row>
    <row r="54" spans="1:5" ht="12.75" customHeight="1" thickTop="1" x14ac:dyDescent="0.25">
      <c r="A54" s="11">
        <v>4</v>
      </c>
      <c r="B54" s="3" t="s">
        <v>18</v>
      </c>
      <c r="C54" s="40">
        <v>32580030031</v>
      </c>
      <c r="D54" s="3">
        <v>1900</v>
      </c>
      <c r="E54" s="6">
        <f>'Pielikums nr.1'!M20</f>
        <v>114298.93549999999</v>
      </c>
    </row>
    <row r="55" spans="1:5" ht="12.75" customHeight="1" x14ac:dyDescent="0.25">
      <c r="A55" s="11"/>
      <c r="B55" s="2"/>
      <c r="C55" s="35">
        <v>32580030060</v>
      </c>
      <c r="D55" s="2"/>
      <c r="E55" s="5"/>
    </row>
    <row r="56" spans="1:5" ht="12.75" customHeight="1" x14ac:dyDescent="0.25">
      <c r="A56" s="11"/>
      <c r="B56" s="2"/>
      <c r="C56" s="35">
        <v>32580030028</v>
      </c>
      <c r="D56" s="2"/>
      <c r="E56" s="5"/>
    </row>
    <row r="57" spans="1:5" ht="12.75" customHeight="1" x14ac:dyDescent="0.25">
      <c r="A57" s="11"/>
      <c r="B57" s="2"/>
      <c r="C57" s="35">
        <v>32580030114</v>
      </c>
      <c r="D57" s="2"/>
      <c r="E57" s="5"/>
    </row>
    <row r="58" spans="1:5" ht="12.75" customHeight="1" x14ac:dyDescent="0.25">
      <c r="A58" s="11"/>
      <c r="B58" s="2"/>
      <c r="C58" s="35">
        <v>32580080066</v>
      </c>
      <c r="D58" s="2"/>
      <c r="E58" s="5"/>
    </row>
    <row r="59" spans="1:5" ht="12.75" customHeight="1" x14ac:dyDescent="0.25">
      <c r="A59" s="11"/>
      <c r="B59" s="2"/>
      <c r="C59" s="35">
        <v>32580080055</v>
      </c>
      <c r="D59" s="2"/>
      <c r="E59" s="5"/>
    </row>
    <row r="60" spans="1:5" ht="12.75" customHeight="1" x14ac:dyDescent="0.25">
      <c r="A60" s="11"/>
      <c r="B60" s="2"/>
      <c r="C60" s="35">
        <v>32580030003</v>
      </c>
      <c r="D60" s="2"/>
      <c r="E60" s="5"/>
    </row>
    <row r="61" spans="1:5" ht="12.75" customHeight="1" thickBot="1" x14ac:dyDescent="0.3">
      <c r="A61" s="10"/>
      <c r="B61" s="1"/>
      <c r="C61" s="36">
        <v>32580030039</v>
      </c>
      <c r="D61" s="1"/>
      <c r="E61" s="4"/>
    </row>
    <row r="62" spans="1:5" ht="12.75" customHeight="1" thickTop="1" x14ac:dyDescent="0.25">
      <c r="A62" s="11">
        <v>5</v>
      </c>
      <c r="B62" s="3" t="s">
        <v>19</v>
      </c>
      <c r="C62" s="43">
        <v>32580080089</v>
      </c>
      <c r="D62" s="3">
        <v>900</v>
      </c>
      <c r="E62" s="6">
        <f>'Pielikums nr.1'!M21</f>
        <v>55614.567450000002</v>
      </c>
    </row>
    <row r="63" spans="1:5" ht="12.75" customHeight="1" x14ac:dyDescent="0.25">
      <c r="A63" s="11"/>
      <c r="B63" s="2"/>
      <c r="C63" s="45">
        <v>32580080255</v>
      </c>
      <c r="D63" s="2"/>
      <c r="E63" s="5"/>
    </row>
    <row r="64" spans="1:5" ht="12.75" customHeight="1" x14ac:dyDescent="0.25">
      <c r="A64" s="11"/>
      <c r="B64" s="2"/>
      <c r="C64" s="45">
        <v>32580080302</v>
      </c>
      <c r="D64" s="2"/>
      <c r="E64" s="5"/>
    </row>
    <row r="65" spans="1:5" ht="12.75" customHeight="1" x14ac:dyDescent="0.25">
      <c r="A65" s="11"/>
      <c r="B65" s="2"/>
      <c r="C65" s="45">
        <v>32580080254</v>
      </c>
      <c r="D65" s="2"/>
      <c r="E65" s="5"/>
    </row>
    <row r="66" spans="1:5" ht="12.75" customHeight="1" x14ac:dyDescent="0.25">
      <c r="A66" s="11"/>
      <c r="B66" s="2"/>
      <c r="C66" s="45">
        <v>32580080213</v>
      </c>
      <c r="D66" s="2"/>
      <c r="E66" s="5"/>
    </row>
    <row r="67" spans="1:5" ht="12.75" customHeight="1" x14ac:dyDescent="0.25">
      <c r="A67" s="11"/>
      <c r="B67" s="2"/>
      <c r="C67" s="45">
        <v>32580080043</v>
      </c>
      <c r="D67" s="2"/>
      <c r="E67" s="5"/>
    </row>
    <row r="68" spans="1:5" ht="12.75" customHeight="1" x14ac:dyDescent="0.25">
      <c r="A68" s="11"/>
      <c r="B68" s="2"/>
      <c r="C68" s="45">
        <v>32580080214</v>
      </c>
      <c r="D68" s="2"/>
      <c r="E68" s="5"/>
    </row>
    <row r="69" spans="1:5" ht="12.75" customHeight="1" x14ac:dyDescent="0.25">
      <c r="A69" s="11"/>
      <c r="B69" s="2"/>
      <c r="C69" s="45">
        <v>32580080215</v>
      </c>
      <c r="D69" s="2"/>
      <c r="E69" s="5"/>
    </row>
    <row r="70" spans="1:5" ht="12.75" customHeight="1" x14ac:dyDescent="0.25">
      <c r="A70" s="11"/>
      <c r="B70" s="2"/>
      <c r="C70" s="45">
        <v>32580080279</v>
      </c>
      <c r="D70" s="2"/>
      <c r="E70" s="5"/>
    </row>
    <row r="71" spans="1:5" ht="12.75" customHeight="1" thickBot="1" x14ac:dyDescent="0.3">
      <c r="A71" s="10"/>
      <c r="B71" s="1"/>
      <c r="C71" s="51">
        <v>32580080278</v>
      </c>
      <c r="D71" s="1"/>
      <c r="E71" s="4"/>
    </row>
    <row r="72" spans="1:5" ht="12.75" customHeight="1" thickTop="1" x14ac:dyDescent="0.25">
      <c r="A72" s="11">
        <v>6</v>
      </c>
      <c r="B72" s="3" t="s">
        <v>20</v>
      </c>
      <c r="C72" s="40">
        <v>32580080165</v>
      </c>
      <c r="D72" s="3">
        <v>100</v>
      </c>
      <c r="E72" s="6">
        <f>'Pielikums nr.1'!M22</f>
        <v>5918.9145000000008</v>
      </c>
    </row>
    <row r="73" spans="1:5" ht="12.75" customHeight="1" x14ac:dyDescent="0.25">
      <c r="A73" s="11"/>
      <c r="B73" s="2"/>
      <c r="C73" s="35">
        <v>32580080277</v>
      </c>
      <c r="D73" s="2"/>
      <c r="E73" s="5"/>
    </row>
    <row r="74" spans="1:5" ht="12.75" customHeight="1" x14ac:dyDescent="0.25">
      <c r="A74" s="11"/>
      <c r="B74" s="2"/>
      <c r="C74" s="35">
        <v>32580080078</v>
      </c>
      <c r="D74" s="2"/>
      <c r="E74" s="5"/>
    </row>
    <row r="75" spans="1:5" ht="12.75" customHeight="1" x14ac:dyDescent="0.25">
      <c r="A75" s="11"/>
      <c r="B75" s="2"/>
      <c r="C75" s="35">
        <v>32580080139</v>
      </c>
      <c r="D75" s="2"/>
      <c r="E75" s="5"/>
    </row>
    <row r="76" spans="1:5" ht="12.75" customHeight="1" x14ac:dyDescent="0.25">
      <c r="A76" s="11"/>
      <c r="B76" s="2"/>
      <c r="C76" s="35">
        <v>32580080029</v>
      </c>
      <c r="D76" s="2"/>
      <c r="E76" s="5"/>
    </row>
    <row r="77" spans="1:5" ht="12.75" customHeight="1" x14ac:dyDescent="0.25">
      <c r="A77" s="11"/>
      <c r="B77" s="2"/>
      <c r="C77" s="35">
        <v>32580080202</v>
      </c>
      <c r="D77" s="2"/>
      <c r="E77" s="5"/>
    </row>
    <row r="78" spans="1:5" ht="12.75" customHeight="1" thickBot="1" x14ac:dyDescent="0.3">
      <c r="A78" s="10"/>
      <c r="B78" s="1"/>
      <c r="C78" s="36">
        <v>32580080241</v>
      </c>
      <c r="D78" s="1"/>
      <c r="E78" s="4"/>
    </row>
    <row r="79" spans="1:5" ht="12.75" customHeight="1" thickTop="1" x14ac:dyDescent="0.25">
      <c r="A79" s="11">
        <v>7</v>
      </c>
      <c r="B79" s="82" t="s">
        <v>21</v>
      </c>
      <c r="C79" s="40">
        <v>32580080071</v>
      </c>
      <c r="D79" s="82">
        <v>250</v>
      </c>
      <c r="E79" s="83">
        <f>'Pielikums nr.1'!M23</f>
        <v>14797.286250000001</v>
      </c>
    </row>
    <row r="80" spans="1:5" ht="12.75" customHeight="1" x14ac:dyDescent="0.25">
      <c r="A80" s="11"/>
      <c r="B80" s="11"/>
      <c r="C80" s="35">
        <v>32580080249</v>
      </c>
      <c r="D80" s="11"/>
      <c r="E80" s="84"/>
    </row>
    <row r="81" spans="1:5" ht="12.75" customHeight="1" x14ac:dyDescent="0.25">
      <c r="A81" s="11"/>
      <c r="B81" s="11"/>
      <c r="C81" s="35">
        <v>32580080174</v>
      </c>
      <c r="D81" s="11"/>
      <c r="E81" s="84"/>
    </row>
    <row r="82" spans="1:5" ht="12.75" customHeight="1" x14ac:dyDescent="0.25">
      <c r="A82" s="11"/>
      <c r="B82" s="11"/>
      <c r="C82" s="35">
        <v>32580080018</v>
      </c>
      <c r="D82" s="11"/>
      <c r="E82" s="84"/>
    </row>
    <row r="83" spans="1:5" ht="12.75" customHeight="1" thickBot="1" x14ac:dyDescent="0.3">
      <c r="A83" s="10"/>
      <c r="B83" s="10"/>
      <c r="C83" s="36">
        <v>32580080167</v>
      </c>
      <c r="D83" s="10"/>
      <c r="E83" s="85"/>
    </row>
    <row r="84" spans="1:5" ht="12.75" customHeight="1" thickTop="1" x14ac:dyDescent="0.25">
      <c r="A84" s="11">
        <v>8</v>
      </c>
      <c r="B84" s="3" t="s">
        <v>22</v>
      </c>
      <c r="C84" s="40">
        <v>32580080174</v>
      </c>
      <c r="D84" s="3">
        <v>400</v>
      </c>
      <c r="E84" s="6">
        <f>'Pielikums nr.1'!M24</f>
        <v>21308.092200000003</v>
      </c>
    </row>
    <row r="85" spans="1:5" ht="12.75" customHeight="1" x14ac:dyDescent="0.25">
      <c r="A85" s="11"/>
      <c r="B85" s="2"/>
      <c r="C85" s="35">
        <v>32580080167</v>
      </c>
      <c r="D85" s="2"/>
      <c r="E85" s="5"/>
    </row>
    <row r="86" spans="1:5" ht="12.75" customHeight="1" x14ac:dyDescent="0.25">
      <c r="A86" s="11"/>
      <c r="B86" s="2"/>
      <c r="C86" s="35">
        <v>32580080204</v>
      </c>
      <c r="D86" s="2"/>
      <c r="E86" s="5"/>
    </row>
    <row r="87" spans="1:5" ht="12.75" customHeight="1" x14ac:dyDescent="0.25">
      <c r="A87" s="11"/>
      <c r="B87" s="2"/>
      <c r="C87" s="35">
        <v>32580080041</v>
      </c>
      <c r="D87" s="2"/>
      <c r="E87" s="5"/>
    </row>
    <row r="88" spans="1:5" ht="12.75" customHeight="1" x14ac:dyDescent="0.25">
      <c r="A88" s="11"/>
      <c r="B88" s="2"/>
      <c r="C88" s="35">
        <v>32580080173</v>
      </c>
      <c r="D88" s="2"/>
      <c r="E88" s="5"/>
    </row>
    <row r="89" spans="1:5" ht="12.75" customHeight="1" x14ac:dyDescent="0.25">
      <c r="A89" s="11"/>
      <c r="B89" s="2"/>
      <c r="C89" s="35">
        <v>32580080156</v>
      </c>
      <c r="D89" s="2"/>
      <c r="E89" s="5"/>
    </row>
    <row r="90" spans="1:5" ht="12.75" customHeight="1" x14ac:dyDescent="0.25">
      <c r="A90" s="11"/>
      <c r="B90" s="2"/>
      <c r="C90" s="35">
        <v>32580080135</v>
      </c>
      <c r="D90" s="2"/>
      <c r="E90" s="5"/>
    </row>
    <row r="91" spans="1:5" ht="12.75" customHeight="1" x14ac:dyDescent="0.25">
      <c r="A91" s="11"/>
      <c r="B91" s="2"/>
      <c r="C91" s="35">
        <v>32580080163</v>
      </c>
      <c r="D91" s="2"/>
      <c r="E91" s="5"/>
    </row>
    <row r="92" spans="1:5" ht="12.75" customHeight="1" x14ac:dyDescent="0.25">
      <c r="A92" s="11"/>
      <c r="B92" s="2"/>
      <c r="C92" s="35">
        <v>32580080130</v>
      </c>
      <c r="D92" s="2"/>
      <c r="E92" s="5"/>
    </row>
    <row r="93" spans="1:5" ht="12.75" customHeight="1" x14ac:dyDescent="0.25">
      <c r="A93" s="11"/>
      <c r="B93" s="2"/>
      <c r="C93" s="35">
        <v>32580080160</v>
      </c>
      <c r="D93" s="2"/>
      <c r="E93" s="5"/>
    </row>
    <row r="94" spans="1:5" ht="12.75" customHeight="1" x14ac:dyDescent="0.25">
      <c r="A94" s="11"/>
      <c r="B94" s="2"/>
      <c r="C94" s="35">
        <v>32580080153</v>
      </c>
      <c r="D94" s="2"/>
      <c r="E94" s="5"/>
    </row>
    <row r="95" spans="1:5" ht="12.75" customHeight="1" thickBot="1" x14ac:dyDescent="0.3">
      <c r="A95" s="10"/>
      <c r="B95" s="1"/>
      <c r="C95" s="36">
        <v>32580080113</v>
      </c>
      <c r="D95" s="1"/>
      <c r="E95" s="4"/>
    </row>
    <row r="96" spans="1:5" ht="12.75" customHeight="1" thickTop="1" x14ac:dyDescent="0.25">
      <c r="A96" s="11">
        <v>9</v>
      </c>
      <c r="B96" s="3" t="s">
        <v>23</v>
      </c>
      <c r="C96" s="40">
        <v>32580090069</v>
      </c>
      <c r="D96" s="3">
        <v>3250</v>
      </c>
      <c r="E96" s="6">
        <f>'Pielikums nr.1'!M25</f>
        <v>176792.149125</v>
      </c>
    </row>
    <row r="97" spans="1:5" ht="12.75" customHeight="1" x14ac:dyDescent="0.25">
      <c r="A97" s="11"/>
      <c r="B97" s="2"/>
      <c r="C97" s="35">
        <v>32580090156</v>
      </c>
      <c r="D97" s="2"/>
      <c r="E97" s="5"/>
    </row>
    <row r="98" spans="1:5" ht="12.75" customHeight="1" x14ac:dyDescent="0.25">
      <c r="A98" s="11"/>
      <c r="B98" s="2"/>
      <c r="C98" s="35">
        <v>32580090033</v>
      </c>
      <c r="D98" s="2"/>
      <c r="E98" s="5"/>
    </row>
    <row r="99" spans="1:5" ht="12.75" customHeight="1" x14ac:dyDescent="0.25">
      <c r="A99" s="11"/>
      <c r="B99" s="2"/>
      <c r="C99" s="35">
        <v>32580090070</v>
      </c>
      <c r="D99" s="2"/>
      <c r="E99" s="5"/>
    </row>
    <row r="100" spans="1:5" ht="12.75" customHeight="1" x14ac:dyDescent="0.25">
      <c r="A100" s="11"/>
      <c r="B100" s="2"/>
      <c r="C100" s="35">
        <v>32580090244</v>
      </c>
      <c r="D100" s="2"/>
      <c r="E100" s="5"/>
    </row>
    <row r="101" spans="1:5" ht="12.75" customHeight="1" x14ac:dyDescent="0.25">
      <c r="A101" s="11"/>
      <c r="B101" s="2"/>
      <c r="C101" s="35">
        <v>32580090024</v>
      </c>
      <c r="D101" s="2"/>
      <c r="E101" s="5"/>
    </row>
    <row r="102" spans="1:5" ht="12.75" customHeight="1" x14ac:dyDescent="0.25">
      <c r="A102" s="11"/>
      <c r="B102" s="2"/>
      <c r="C102" s="35">
        <v>32580090121</v>
      </c>
      <c r="D102" s="2"/>
      <c r="E102" s="5"/>
    </row>
    <row r="103" spans="1:5" ht="12.75" customHeight="1" x14ac:dyDescent="0.25">
      <c r="A103" s="11"/>
      <c r="B103" s="2"/>
      <c r="C103" s="35">
        <v>32580090112</v>
      </c>
      <c r="D103" s="2"/>
      <c r="E103" s="5"/>
    </row>
    <row r="104" spans="1:5" ht="12.75" customHeight="1" x14ac:dyDescent="0.25">
      <c r="A104" s="11"/>
      <c r="B104" s="2"/>
      <c r="C104" s="35">
        <v>32580090339</v>
      </c>
      <c r="D104" s="2"/>
      <c r="E104" s="5"/>
    </row>
    <row r="105" spans="1:5" ht="12.75" customHeight="1" x14ac:dyDescent="0.25">
      <c r="A105" s="11"/>
      <c r="B105" s="2"/>
      <c r="C105" s="35">
        <v>32580090079</v>
      </c>
      <c r="D105" s="2"/>
      <c r="E105" s="5"/>
    </row>
    <row r="106" spans="1:5" ht="12.75" customHeight="1" x14ac:dyDescent="0.25">
      <c r="A106" s="11"/>
      <c r="B106" s="2"/>
      <c r="C106" s="35">
        <v>32580090256</v>
      </c>
      <c r="D106" s="2"/>
      <c r="E106" s="5"/>
    </row>
    <row r="107" spans="1:5" ht="12.75" customHeight="1" x14ac:dyDescent="0.25">
      <c r="A107" s="11"/>
      <c r="B107" s="2"/>
      <c r="C107" s="35">
        <v>32580090042</v>
      </c>
      <c r="D107" s="2"/>
      <c r="E107" s="5"/>
    </row>
    <row r="108" spans="1:5" ht="12.75" customHeight="1" x14ac:dyDescent="0.25">
      <c r="A108" s="11"/>
      <c r="B108" s="2"/>
      <c r="C108" s="35">
        <v>32580090152</v>
      </c>
      <c r="D108" s="2"/>
      <c r="E108" s="5"/>
    </row>
    <row r="109" spans="1:5" ht="12.75" customHeight="1" x14ac:dyDescent="0.25">
      <c r="A109" s="11"/>
      <c r="B109" s="2"/>
      <c r="C109" s="35">
        <v>32580090032</v>
      </c>
      <c r="D109" s="2"/>
      <c r="E109" s="5"/>
    </row>
    <row r="110" spans="1:5" ht="12.75" customHeight="1" x14ac:dyDescent="0.25">
      <c r="A110" s="11"/>
      <c r="B110" s="2"/>
      <c r="C110" s="35">
        <v>32580090224</v>
      </c>
      <c r="D110" s="2"/>
      <c r="E110" s="5"/>
    </row>
    <row r="111" spans="1:5" ht="12.75" customHeight="1" x14ac:dyDescent="0.25">
      <c r="A111" s="11"/>
      <c r="B111" s="2"/>
      <c r="C111" s="35">
        <v>32580090228</v>
      </c>
      <c r="D111" s="2"/>
      <c r="E111" s="5"/>
    </row>
    <row r="112" spans="1:5" ht="12.75" customHeight="1" x14ac:dyDescent="0.25">
      <c r="A112" s="11"/>
      <c r="B112" s="2"/>
      <c r="C112" s="35">
        <v>32580090263</v>
      </c>
      <c r="D112" s="2"/>
      <c r="E112" s="5"/>
    </row>
    <row r="113" spans="1:5" ht="12.75" customHeight="1" x14ac:dyDescent="0.25">
      <c r="A113" s="11"/>
      <c r="B113" s="2"/>
      <c r="C113" s="35">
        <v>32580090111</v>
      </c>
      <c r="D113" s="2"/>
      <c r="E113" s="5"/>
    </row>
    <row r="114" spans="1:5" ht="12.75" customHeight="1" x14ac:dyDescent="0.25">
      <c r="A114" s="11"/>
      <c r="B114" s="2"/>
      <c r="C114" s="35">
        <v>32580090011</v>
      </c>
      <c r="D114" s="2"/>
      <c r="E114" s="5"/>
    </row>
    <row r="115" spans="1:5" ht="12.75" customHeight="1" x14ac:dyDescent="0.25">
      <c r="A115" s="11"/>
      <c r="B115" s="2"/>
      <c r="C115" s="35">
        <v>32580080013</v>
      </c>
      <c r="D115" s="2"/>
      <c r="E115" s="5"/>
    </row>
    <row r="116" spans="1:5" ht="12.75" customHeight="1" x14ac:dyDescent="0.25">
      <c r="A116" s="11"/>
      <c r="B116" s="2"/>
      <c r="C116" s="35">
        <v>32580090143</v>
      </c>
      <c r="D116" s="2"/>
      <c r="E116" s="5"/>
    </row>
    <row r="117" spans="1:5" ht="12.75" customHeight="1" x14ac:dyDescent="0.25">
      <c r="A117" s="11"/>
      <c r="B117" s="2"/>
      <c r="C117" s="35">
        <v>32580080180</v>
      </c>
      <c r="D117" s="2"/>
      <c r="E117" s="5"/>
    </row>
    <row r="118" spans="1:5" ht="12.75" customHeight="1" x14ac:dyDescent="0.25">
      <c r="A118" s="11"/>
      <c r="B118" s="2"/>
      <c r="C118" s="35">
        <v>32580080033</v>
      </c>
      <c r="D118" s="2"/>
      <c r="E118" s="5"/>
    </row>
    <row r="119" spans="1:5" ht="12.75" customHeight="1" x14ac:dyDescent="0.25">
      <c r="A119" s="11"/>
      <c r="B119" s="2"/>
      <c r="C119" s="35">
        <v>32580080243</v>
      </c>
      <c r="D119" s="2"/>
      <c r="E119" s="5"/>
    </row>
    <row r="120" spans="1:5" ht="12.75" customHeight="1" x14ac:dyDescent="0.25">
      <c r="A120" s="11"/>
      <c r="B120" s="2"/>
      <c r="C120" s="35">
        <v>32580080059</v>
      </c>
      <c r="D120" s="2"/>
      <c r="E120" s="5"/>
    </row>
    <row r="121" spans="1:5" ht="12.75" customHeight="1" x14ac:dyDescent="0.25">
      <c r="A121" s="11"/>
      <c r="B121" s="2"/>
      <c r="C121" s="35">
        <v>32580080040</v>
      </c>
      <c r="D121" s="2"/>
      <c r="E121" s="5"/>
    </row>
    <row r="122" spans="1:5" ht="12.75" customHeight="1" x14ac:dyDescent="0.25">
      <c r="A122" s="11"/>
      <c r="B122" s="2"/>
      <c r="C122" s="35">
        <v>32580080256</v>
      </c>
      <c r="D122" s="2"/>
      <c r="E122" s="5"/>
    </row>
    <row r="123" spans="1:5" ht="12.75" customHeight="1" x14ac:dyDescent="0.25">
      <c r="A123" s="11"/>
      <c r="B123" s="2"/>
      <c r="C123" s="35">
        <v>32580080064</v>
      </c>
      <c r="D123" s="2"/>
      <c r="E123" s="5"/>
    </row>
    <row r="124" spans="1:5" ht="12.75" customHeight="1" x14ac:dyDescent="0.25">
      <c r="A124" s="11"/>
      <c r="B124" s="2"/>
      <c r="C124" s="35">
        <v>32580080246</v>
      </c>
      <c r="D124" s="2"/>
      <c r="E124" s="5"/>
    </row>
    <row r="125" spans="1:5" ht="12.75" customHeight="1" x14ac:dyDescent="0.25">
      <c r="A125" s="11"/>
      <c r="B125" s="2"/>
      <c r="C125" s="35">
        <v>32580080053</v>
      </c>
      <c r="D125" s="2"/>
      <c r="E125" s="5"/>
    </row>
    <row r="126" spans="1:5" ht="12.75" customHeight="1" x14ac:dyDescent="0.25">
      <c r="A126" s="11"/>
      <c r="B126" s="2"/>
      <c r="C126" s="35">
        <v>32580080021</v>
      </c>
      <c r="D126" s="2"/>
      <c r="E126" s="5"/>
    </row>
    <row r="127" spans="1:5" ht="12.75" customHeight="1" x14ac:dyDescent="0.25">
      <c r="A127" s="11"/>
      <c r="B127" s="2"/>
      <c r="C127" s="35">
        <v>32580080072</v>
      </c>
      <c r="D127" s="2"/>
      <c r="E127" s="5"/>
    </row>
    <row r="128" spans="1:5" ht="12.75" customHeight="1" x14ac:dyDescent="0.25">
      <c r="A128" s="11"/>
      <c r="B128" s="2"/>
      <c r="C128" s="35">
        <v>32580080195</v>
      </c>
      <c r="D128" s="2"/>
      <c r="E128" s="5"/>
    </row>
    <row r="129" spans="1:5" ht="12.75" customHeight="1" x14ac:dyDescent="0.25">
      <c r="A129" s="11"/>
      <c r="B129" s="2"/>
      <c r="C129" s="35">
        <v>32580080054</v>
      </c>
      <c r="D129" s="2"/>
      <c r="E129" s="5"/>
    </row>
    <row r="130" spans="1:5" ht="12.75" customHeight="1" x14ac:dyDescent="0.25">
      <c r="A130" s="11"/>
      <c r="B130" s="2"/>
      <c r="C130" s="35">
        <v>32580080197</v>
      </c>
      <c r="D130" s="2"/>
      <c r="E130" s="5"/>
    </row>
    <row r="131" spans="1:5" ht="12.75" customHeight="1" x14ac:dyDescent="0.25">
      <c r="A131" s="11"/>
      <c r="B131" s="2"/>
      <c r="C131" s="35">
        <v>32580080074</v>
      </c>
      <c r="D131" s="2"/>
      <c r="E131" s="5"/>
    </row>
    <row r="132" spans="1:5" ht="12.75" customHeight="1" x14ac:dyDescent="0.25">
      <c r="A132" s="11"/>
      <c r="B132" s="2"/>
      <c r="C132" s="35">
        <v>32580080045</v>
      </c>
      <c r="D132" s="2"/>
      <c r="E132" s="5"/>
    </row>
    <row r="133" spans="1:5" ht="12.75" customHeight="1" thickBot="1" x14ac:dyDescent="0.3">
      <c r="A133" s="10"/>
      <c r="B133" s="1"/>
      <c r="C133" s="36">
        <v>32580040002</v>
      </c>
      <c r="D133" s="1"/>
      <c r="E133" s="4"/>
    </row>
    <row r="134" spans="1:5" ht="12.75" customHeight="1" thickTop="1" x14ac:dyDescent="0.25">
      <c r="A134" s="82">
        <v>10</v>
      </c>
      <c r="B134" s="3" t="s">
        <v>24</v>
      </c>
      <c r="C134" s="40">
        <v>32580080057</v>
      </c>
      <c r="D134" s="3">
        <v>850</v>
      </c>
      <c r="E134" s="6">
        <f>'Pielikums nr.1'!M26</f>
        <v>50654.333249999996</v>
      </c>
    </row>
    <row r="135" spans="1:5" ht="12.75" customHeight="1" x14ac:dyDescent="0.25">
      <c r="A135" s="11"/>
      <c r="B135" s="2"/>
      <c r="C135" s="35">
        <v>32580080044</v>
      </c>
      <c r="D135" s="2"/>
      <c r="E135" s="5"/>
    </row>
    <row r="136" spans="1:5" ht="12.75" customHeight="1" x14ac:dyDescent="0.25">
      <c r="A136" s="11"/>
      <c r="B136" s="2"/>
      <c r="C136" s="35">
        <v>32580080141</v>
      </c>
      <c r="D136" s="2"/>
      <c r="E136" s="5"/>
    </row>
    <row r="137" spans="1:5" ht="12.75" customHeight="1" x14ac:dyDescent="0.25">
      <c r="A137" s="11"/>
      <c r="B137" s="2"/>
      <c r="C137" s="35">
        <v>32580080118</v>
      </c>
      <c r="D137" s="2"/>
      <c r="E137" s="5"/>
    </row>
    <row r="138" spans="1:5" ht="12.75" customHeight="1" x14ac:dyDescent="0.25">
      <c r="A138" s="11"/>
      <c r="B138" s="2"/>
      <c r="C138" s="35">
        <v>32580080140</v>
      </c>
      <c r="D138" s="2"/>
      <c r="E138" s="5"/>
    </row>
    <row r="139" spans="1:5" ht="12.75" customHeight="1" x14ac:dyDescent="0.25">
      <c r="A139" s="11"/>
      <c r="B139" s="2"/>
      <c r="C139" s="35">
        <v>32580080152</v>
      </c>
      <c r="D139" s="2"/>
      <c r="E139" s="5"/>
    </row>
    <row r="140" spans="1:5" ht="12.75" customHeight="1" x14ac:dyDescent="0.25">
      <c r="A140" s="11"/>
      <c r="B140" s="2"/>
      <c r="C140" s="35">
        <v>32580080059</v>
      </c>
      <c r="D140" s="2"/>
      <c r="E140" s="5"/>
    </row>
    <row r="141" spans="1:5" ht="12.75" customHeight="1" thickBot="1" x14ac:dyDescent="0.3">
      <c r="A141" s="10"/>
      <c r="B141" s="1"/>
      <c r="C141" s="36">
        <v>32580080243</v>
      </c>
      <c r="D141" s="1"/>
      <c r="E141" s="4"/>
    </row>
    <row r="142" spans="1:5" ht="12.75" customHeight="1" thickTop="1" x14ac:dyDescent="0.25">
      <c r="A142" s="82">
        <v>12</v>
      </c>
      <c r="B142" s="82" t="s">
        <v>62</v>
      </c>
      <c r="C142" s="40">
        <v>32580030053</v>
      </c>
      <c r="D142" s="82">
        <v>1000</v>
      </c>
      <c r="E142" s="6">
        <f>'Pielikums nr.1'!M27</f>
        <v>59360.925000000003</v>
      </c>
    </row>
    <row r="143" spans="1:5" ht="12.75" customHeight="1" x14ac:dyDescent="0.25">
      <c r="A143" s="11"/>
      <c r="B143" s="11"/>
      <c r="C143" s="39">
        <v>32580030045</v>
      </c>
      <c r="D143" s="11"/>
      <c r="E143" s="5"/>
    </row>
    <row r="144" spans="1:5" ht="12.75" customHeight="1" x14ac:dyDescent="0.25">
      <c r="A144" s="11"/>
      <c r="B144" s="11"/>
      <c r="C144" s="39">
        <v>32580030199</v>
      </c>
      <c r="D144" s="11"/>
      <c r="E144" s="5"/>
    </row>
    <row r="145" spans="1:5" ht="12.75" customHeight="1" x14ac:dyDescent="0.25">
      <c r="A145" s="11"/>
      <c r="B145" s="11"/>
      <c r="C145" s="39">
        <v>32580030120</v>
      </c>
      <c r="D145" s="11"/>
      <c r="E145" s="5"/>
    </row>
    <row r="146" spans="1:5" ht="12.75" customHeight="1" thickBot="1" x14ac:dyDescent="0.3">
      <c r="A146" s="10"/>
      <c r="B146" s="10"/>
      <c r="C146" s="46">
        <v>32580030022</v>
      </c>
      <c r="D146" s="10"/>
      <c r="E146" s="4"/>
    </row>
    <row r="147" spans="1:5" ht="12.75" customHeight="1" thickTop="1" x14ac:dyDescent="0.25">
      <c r="A147" s="11">
        <v>13</v>
      </c>
      <c r="B147" s="86" t="s">
        <v>26</v>
      </c>
      <c r="C147" s="61">
        <v>32580030024</v>
      </c>
      <c r="D147" s="86">
        <v>600</v>
      </c>
      <c r="E147" s="87">
        <f>'Pielikums nr.1'!M28</f>
        <v>31962.138299999999</v>
      </c>
    </row>
    <row r="148" spans="1:5" ht="12.75" customHeight="1" x14ac:dyDescent="0.25">
      <c r="A148" s="11"/>
      <c r="B148" s="2"/>
      <c r="C148" s="48">
        <v>32580030116</v>
      </c>
      <c r="D148" s="2"/>
      <c r="E148" s="5"/>
    </row>
    <row r="149" spans="1:5" ht="12.75" customHeight="1" x14ac:dyDescent="0.25">
      <c r="A149" s="11"/>
      <c r="B149" s="2"/>
      <c r="C149" s="48">
        <v>32580030113</v>
      </c>
      <c r="D149" s="2"/>
      <c r="E149" s="5"/>
    </row>
    <row r="150" spans="1:5" ht="12.75" customHeight="1" thickBot="1" x14ac:dyDescent="0.3">
      <c r="A150" s="10"/>
      <c r="B150" s="1"/>
      <c r="C150" s="49">
        <v>32580030103</v>
      </c>
      <c r="D150" s="1"/>
      <c r="E150" s="4"/>
    </row>
    <row r="151" spans="1:5" ht="12.75" customHeight="1" thickTop="1" x14ac:dyDescent="0.25">
      <c r="A151" s="11">
        <v>14</v>
      </c>
      <c r="B151" s="3" t="s">
        <v>27</v>
      </c>
      <c r="C151" s="40">
        <v>32580070004</v>
      </c>
      <c r="D151" s="3">
        <v>1200</v>
      </c>
      <c r="E151" s="6">
        <f>'Pielikums nr.1'!M29</f>
        <v>71198.754000000001</v>
      </c>
    </row>
    <row r="152" spans="1:5" ht="12.75" customHeight="1" x14ac:dyDescent="0.25">
      <c r="A152" s="11"/>
      <c r="B152" s="2"/>
      <c r="C152" s="35">
        <v>32580070221</v>
      </c>
      <c r="D152" s="2"/>
      <c r="E152" s="5"/>
    </row>
    <row r="153" spans="1:5" ht="12.75" customHeight="1" x14ac:dyDescent="0.25">
      <c r="A153" s="11"/>
      <c r="B153" s="2"/>
      <c r="C153" s="35">
        <v>32580070222</v>
      </c>
      <c r="D153" s="2"/>
      <c r="E153" s="5"/>
    </row>
    <row r="154" spans="1:5" ht="12.75" customHeight="1" x14ac:dyDescent="0.25">
      <c r="A154" s="11"/>
      <c r="B154" s="2"/>
      <c r="C154" s="35">
        <v>32580070014</v>
      </c>
      <c r="D154" s="2"/>
      <c r="E154" s="5"/>
    </row>
    <row r="155" spans="1:5" ht="12.75" customHeight="1" x14ac:dyDescent="0.25">
      <c r="A155" s="11"/>
      <c r="B155" s="2"/>
      <c r="C155" s="35">
        <v>32580070161</v>
      </c>
      <c r="D155" s="2"/>
      <c r="E155" s="5"/>
    </row>
    <row r="156" spans="1:5" ht="12.75" customHeight="1" x14ac:dyDescent="0.25">
      <c r="A156" s="11"/>
      <c r="B156" s="2"/>
      <c r="C156" s="35">
        <v>32580070170</v>
      </c>
      <c r="D156" s="2"/>
      <c r="E156" s="5"/>
    </row>
    <row r="157" spans="1:5" ht="12.75" customHeight="1" x14ac:dyDescent="0.25">
      <c r="A157" s="11"/>
      <c r="B157" s="2"/>
      <c r="C157" s="35">
        <v>32580070178</v>
      </c>
      <c r="D157" s="2"/>
      <c r="E157" s="5"/>
    </row>
    <row r="158" spans="1:5" ht="12.75" customHeight="1" thickBot="1" x14ac:dyDescent="0.3">
      <c r="A158" s="10"/>
      <c r="B158" s="1"/>
      <c r="C158" s="36">
        <v>32580070028</v>
      </c>
      <c r="D158" s="1"/>
      <c r="E158" s="4"/>
    </row>
    <row r="159" spans="1:5" ht="12.75" customHeight="1" thickTop="1" x14ac:dyDescent="0.25">
      <c r="A159" s="11">
        <v>15</v>
      </c>
      <c r="B159" s="3" t="s">
        <v>28</v>
      </c>
      <c r="C159" s="40">
        <v>32580070001</v>
      </c>
      <c r="D159" s="3">
        <v>600</v>
      </c>
      <c r="E159" s="6">
        <f>'Pielikums nr.1'!M30</f>
        <v>31962.138299999999</v>
      </c>
    </row>
    <row r="160" spans="1:5" ht="12.75" customHeight="1" thickBot="1" x14ac:dyDescent="0.3">
      <c r="A160" s="10"/>
      <c r="B160" s="1"/>
      <c r="C160" s="36">
        <v>32580070211</v>
      </c>
      <c r="D160" s="1"/>
      <c r="E160" s="4"/>
    </row>
    <row r="161" spans="1:5" ht="12.75" customHeight="1" thickTop="1" x14ac:dyDescent="0.25">
      <c r="A161" s="11">
        <v>16</v>
      </c>
      <c r="B161" s="3" t="s">
        <v>29</v>
      </c>
      <c r="C161" s="40">
        <v>32580070048</v>
      </c>
      <c r="D161" s="3">
        <v>150</v>
      </c>
      <c r="E161" s="6">
        <f>'Pielikums nr.1'!M31</f>
        <v>9393.0345749999997</v>
      </c>
    </row>
    <row r="162" spans="1:5" ht="12.75" customHeight="1" thickBot="1" x14ac:dyDescent="0.3">
      <c r="A162" s="10"/>
      <c r="B162" s="1"/>
      <c r="C162" s="36">
        <v>32580070036</v>
      </c>
      <c r="D162" s="1"/>
      <c r="E162" s="4"/>
    </row>
    <row r="163" spans="1:5" ht="12.75" customHeight="1" thickTop="1" x14ac:dyDescent="0.25">
      <c r="A163" s="11">
        <v>17</v>
      </c>
      <c r="B163" s="3" t="s">
        <v>30</v>
      </c>
      <c r="C163" s="40">
        <v>32580060081</v>
      </c>
      <c r="D163" s="3">
        <v>1100</v>
      </c>
      <c r="E163" s="6">
        <f>'Pielikums nr.1'!M32</f>
        <v>68100.059500000003</v>
      </c>
    </row>
    <row r="164" spans="1:5" ht="12.75" customHeight="1" x14ac:dyDescent="0.25">
      <c r="A164" s="11"/>
      <c r="B164" s="2"/>
      <c r="C164" s="35">
        <v>32580060011</v>
      </c>
      <c r="D164" s="2"/>
      <c r="E164" s="5"/>
    </row>
    <row r="165" spans="1:5" ht="12.75" customHeight="1" x14ac:dyDescent="0.25">
      <c r="A165" s="11"/>
      <c r="B165" s="2"/>
      <c r="C165" s="35">
        <v>32580060003</v>
      </c>
      <c r="D165" s="2"/>
      <c r="E165" s="5"/>
    </row>
    <row r="166" spans="1:5" ht="12.75" customHeight="1" x14ac:dyDescent="0.25">
      <c r="A166" s="11"/>
      <c r="B166" s="2"/>
      <c r="C166" s="35">
        <v>32580060025</v>
      </c>
      <c r="D166" s="2"/>
      <c r="E166" s="5"/>
    </row>
    <row r="167" spans="1:5" ht="12.75" customHeight="1" x14ac:dyDescent="0.25">
      <c r="A167" s="11"/>
      <c r="B167" s="2"/>
      <c r="C167" s="35">
        <v>32580060080</v>
      </c>
      <c r="D167" s="2"/>
      <c r="E167" s="5"/>
    </row>
    <row r="168" spans="1:5" ht="12.75" customHeight="1" thickBot="1" x14ac:dyDescent="0.3">
      <c r="A168" s="10"/>
      <c r="B168" s="1"/>
      <c r="C168" s="36">
        <v>32580060092</v>
      </c>
      <c r="D168" s="1"/>
      <c r="E168" s="4"/>
    </row>
    <row r="169" spans="1:5" ht="12.75" customHeight="1" thickTop="1" x14ac:dyDescent="0.25">
      <c r="A169" s="11">
        <v>18</v>
      </c>
      <c r="B169" s="3" t="s">
        <v>31</v>
      </c>
      <c r="C169" s="40">
        <v>32580060079</v>
      </c>
      <c r="D169" s="3">
        <v>2800</v>
      </c>
      <c r="E169" s="6">
        <f>'Pielikums nr.1'!M33</f>
        <v>166588.50600000002</v>
      </c>
    </row>
    <row r="170" spans="1:5" ht="12.75" customHeight="1" x14ac:dyDescent="0.25">
      <c r="A170" s="11"/>
      <c r="B170" s="2"/>
      <c r="C170" s="35">
        <v>32580060091</v>
      </c>
      <c r="D170" s="2"/>
      <c r="E170" s="5"/>
    </row>
    <row r="171" spans="1:5" ht="12.75" customHeight="1" x14ac:dyDescent="0.25">
      <c r="A171" s="11"/>
      <c r="B171" s="2"/>
      <c r="C171" s="35">
        <v>32580060157</v>
      </c>
      <c r="D171" s="2"/>
      <c r="E171" s="5"/>
    </row>
    <row r="172" spans="1:5" ht="12.75" customHeight="1" x14ac:dyDescent="0.25">
      <c r="A172" s="11"/>
      <c r="B172" s="2"/>
      <c r="C172" s="35">
        <v>32580060156</v>
      </c>
      <c r="D172" s="2"/>
      <c r="E172" s="5"/>
    </row>
    <row r="173" spans="1:5" ht="12.75" customHeight="1" x14ac:dyDescent="0.25">
      <c r="A173" s="11"/>
      <c r="B173" s="2"/>
      <c r="C173" s="35">
        <v>32580060158</v>
      </c>
      <c r="D173" s="2"/>
      <c r="E173" s="5"/>
    </row>
    <row r="174" spans="1:5" ht="12.75" customHeight="1" x14ac:dyDescent="0.25">
      <c r="A174" s="11"/>
      <c r="B174" s="2"/>
      <c r="C174" s="35">
        <v>32580060103</v>
      </c>
      <c r="D174" s="2"/>
      <c r="E174" s="5"/>
    </row>
    <row r="175" spans="1:5" ht="12.75" customHeight="1" x14ac:dyDescent="0.25">
      <c r="A175" s="11"/>
      <c r="B175" s="2"/>
      <c r="C175" s="35">
        <v>32580060052</v>
      </c>
      <c r="D175" s="2"/>
      <c r="E175" s="5"/>
    </row>
    <row r="176" spans="1:5" ht="12.75" customHeight="1" x14ac:dyDescent="0.25">
      <c r="A176" s="11"/>
      <c r="B176" s="2"/>
      <c r="C176" s="35">
        <v>32580060120</v>
      </c>
      <c r="D176" s="2"/>
      <c r="E176" s="5"/>
    </row>
    <row r="177" spans="1:5" ht="12.75" customHeight="1" x14ac:dyDescent="0.25">
      <c r="A177" s="11"/>
      <c r="B177" s="2"/>
      <c r="C177" s="35">
        <v>32580060110</v>
      </c>
      <c r="D177" s="2"/>
      <c r="E177" s="5"/>
    </row>
    <row r="178" spans="1:5" ht="12.75" customHeight="1" x14ac:dyDescent="0.25">
      <c r="A178" s="11"/>
      <c r="B178" s="2"/>
      <c r="C178" s="35">
        <v>32580060119</v>
      </c>
      <c r="D178" s="2"/>
      <c r="E178" s="5"/>
    </row>
    <row r="179" spans="1:5" ht="12.75" customHeight="1" x14ac:dyDescent="0.25">
      <c r="A179" s="11"/>
      <c r="B179" s="2"/>
      <c r="C179" s="35">
        <v>32580060157</v>
      </c>
      <c r="D179" s="2"/>
      <c r="E179" s="5"/>
    </row>
    <row r="180" spans="1:5" ht="12.75" customHeight="1" x14ac:dyDescent="0.25">
      <c r="A180" s="11"/>
      <c r="B180" s="2"/>
      <c r="C180" s="35">
        <v>32580060085</v>
      </c>
      <c r="D180" s="2"/>
      <c r="E180" s="5"/>
    </row>
    <row r="181" spans="1:5" ht="12.75" customHeight="1" x14ac:dyDescent="0.25">
      <c r="A181" s="11"/>
      <c r="B181" s="2"/>
      <c r="C181" s="35">
        <v>32580060043</v>
      </c>
      <c r="D181" s="2"/>
      <c r="E181" s="5"/>
    </row>
    <row r="182" spans="1:5" ht="12.75" customHeight="1" thickBot="1" x14ac:dyDescent="0.3">
      <c r="A182" s="10"/>
      <c r="B182" s="1"/>
      <c r="C182" s="36">
        <v>32580050015</v>
      </c>
      <c r="D182" s="1"/>
      <c r="E182" s="4"/>
    </row>
    <row r="183" spans="1:5" ht="12.75" customHeight="1" thickTop="1" x14ac:dyDescent="0.25">
      <c r="A183" s="11">
        <v>19</v>
      </c>
      <c r="B183" s="3" t="s">
        <v>32</v>
      </c>
      <c r="C183" s="40">
        <v>32580060010</v>
      </c>
      <c r="D183" s="3">
        <v>1500</v>
      </c>
      <c r="E183" s="6">
        <f>'Pielikums nr.1'!M34</f>
        <v>81479.625750000007</v>
      </c>
    </row>
    <row r="184" spans="1:5" ht="12.75" customHeight="1" x14ac:dyDescent="0.25">
      <c r="A184" s="11"/>
      <c r="B184" s="2"/>
      <c r="C184" s="35">
        <v>32580060036</v>
      </c>
      <c r="D184" s="2"/>
      <c r="E184" s="5"/>
    </row>
    <row r="185" spans="1:5" ht="12.75" customHeight="1" x14ac:dyDescent="0.25">
      <c r="A185" s="11"/>
      <c r="B185" s="2"/>
      <c r="C185" s="35">
        <v>32580060111</v>
      </c>
      <c r="D185" s="2"/>
      <c r="E185" s="5"/>
    </row>
    <row r="186" spans="1:5" ht="12.75" customHeight="1" x14ac:dyDescent="0.25">
      <c r="A186" s="11"/>
      <c r="B186" s="2"/>
      <c r="C186" s="35">
        <v>32580060009</v>
      </c>
      <c r="D186" s="2"/>
      <c r="E186" s="5"/>
    </row>
    <row r="187" spans="1:5" ht="12.75" customHeight="1" x14ac:dyDescent="0.25">
      <c r="A187" s="11"/>
      <c r="B187" s="2"/>
      <c r="C187" s="35">
        <v>32580060033</v>
      </c>
      <c r="D187" s="2"/>
      <c r="E187" s="5"/>
    </row>
    <row r="188" spans="1:5" ht="12.75" customHeight="1" x14ac:dyDescent="0.25">
      <c r="A188" s="11"/>
      <c r="B188" s="2"/>
      <c r="C188" s="35">
        <v>32580060123</v>
      </c>
      <c r="D188" s="2"/>
      <c r="E188" s="5"/>
    </row>
    <row r="189" spans="1:5" ht="12.75" customHeight="1" x14ac:dyDescent="0.25">
      <c r="A189" s="11"/>
      <c r="B189" s="2"/>
      <c r="C189" s="35">
        <v>32580060046</v>
      </c>
      <c r="D189" s="2"/>
      <c r="E189" s="5"/>
    </row>
    <row r="190" spans="1:5" ht="12.75" customHeight="1" thickBot="1" x14ac:dyDescent="0.3">
      <c r="A190" s="10"/>
      <c r="B190" s="1"/>
      <c r="C190" s="36">
        <v>32580060004</v>
      </c>
      <c r="D190" s="1"/>
      <c r="E190" s="4"/>
    </row>
    <row r="191" spans="1:5" ht="12.75" customHeight="1" thickTop="1" x14ac:dyDescent="0.25">
      <c r="A191" s="11">
        <v>20</v>
      </c>
      <c r="B191" s="3" t="s">
        <v>33</v>
      </c>
      <c r="C191" s="40">
        <v>32580060055</v>
      </c>
      <c r="D191" s="3">
        <v>750</v>
      </c>
      <c r="E191" s="6">
        <f>'Pielikums nr.1'!M35</f>
        <v>44735.418749999997</v>
      </c>
    </row>
    <row r="192" spans="1:5" ht="12.75" customHeight="1" x14ac:dyDescent="0.25">
      <c r="A192" s="11"/>
      <c r="B192" s="2"/>
      <c r="C192" s="35">
        <v>32580060084</v>
      </c>
      <c r="D192" s="2"/>
      <c r="E192" s="5"/>
    </row>
    <row r="193" spans="1:5" ht="12.75" customHeight="1" x14ac:dyDescent="0.25">
      <c r="A193" s="11"/>
      <c r="B193" s="2"/>
      <c r="C193" s="35">
        <v>32580060058</v>
      </c>
      <c r="D193" s="2"/>
      <c r="E193" s="5"/>
    </row>
    <row r="194" spans="1:5" ht="12.75" customHeight="1" thickBot="1" x14ac:dyDescent="0.3">
      <c r="A194" s="10"/>
      <c r="B194" s="1"/>
      <c r="C194" s="36">
        <v>32580060068</v>
      </c>
      <c r="D194" s="1"/>
      <c r="E194" s="4"/>
    </row>
    <row r="195" spans="1:5" ht="12.75" customHeight="1" thickTop="1" x14ac:dyDescent="0.25">
      <c r="A195" s="11">
        <v>21</v>
      </c>
      <c r="B195" s="3" t="s">
        <v>34</v>
      </c>
      <c r="C195" s="40">
        <v>32580080223</v>
      </c>
      <c r="D195" s="3">
        <v>1700</v>
      </c>
      <c r="E195" s="6">
        <f>'Pielikums nr.1'!M36</f>
        <v>91961.891849999985</v>
      </c>
    </row>
    <row r="196" spans="1:5" ht="12.75" customHeight="1" x14ac:dyDescent="0.25">
      <c r="A196" s="11"/>
      <c r="B196" s="2"/>
      <c r="C196" s="35">
        <v>32580080047</v>
      </c>
      <c r="D196" s="2"/>
      <c r="E196" s="5"/>
    </row>
    <row r="197" spans="1:5" ht="12.75" customHeight="1" x14ac:dyDescent="0.25">
      <c r="A197" s="11"/>
      <c r="B197" s="2"/>
      <c r="C197" s="35">
        <v>32580080125</v>
      </c>
      <c r="D197" s="2"/>
      <c r="E197" s="5"/>
    </row>
    <row r="198" spans="1:5" ht="12.75" customHeight="1" x14ac:dyDescent="0.25">
      <c r="A198" s="11"/>
      <c r="B198" s="2"/>
      <c r="C198" s="35">
        <v>32580080107</v>
      </c>
      <c r="D198" s="2"/>
      <c r="E198" s="5"/>
    </row>
    <row r="199" spans="1:5" ht="12.75" customHeight="1" x14ac:dyDescent="0.25">
      <c r="A199" s="11"/>
      <c r="B199" s="2"/>
      <c r="C199" s="35">
        <v>32580080162</v>
      </c>
      <c r="D199" s="2"/>
      <c r="E199" s="5"/>
    </row>
    <row r="200" spans="1:5" ht="12.75" customHeight="1" thickBot="1" x14ac:dyDescent="0.3">
      <c r="A200" s="10"/>
      <c r="B200" s="1"/>
      <c r="C200" s="36">
        <v>32580080098</v>
      </c>
      <c r="D200" s="1"/>
      <c r="E200" s="4"/>
    </row>
    <row r="201" spans="1:5" ht="12.75" customHeight="1" thickTop="1" x14ac:dyDescent="0.25">
      <c r="A201" s="11">
        <v>22</v>
      </c>
      <c r="B201" s="3" t="s">
        <v>35</v>
      </c>
      <c r="C201" s="40">
        <v>32580090185</v>
      </c>
      <c r="D201" s="3">
        <v>1250</v>
      </c>
      <c r="E201" s="6">
        <f>'Pielikums nr.1'!M37</f>
        <v>75482.431250000009</v>
      </c>
    </row>
    <row r="202" spans="1:5" ht="12.75" customHeight="1" x14ac:dyDescent="0.25">
      <c r="A202" s="11"/>
      <c r="B202" s="2"/>
      <c r="C202" s="35">
        <v>32580090214</v>
      </c>
      <c r="D202" s="2"/>
      <c r="E202" s="5"/>
    </row>
    <row r="203" spans="1:5" ht="12.75" customHeight="1" x14ac:dyDescent="0.25">
      <c r="A203" s="11"/>
      <c r="B203" s="2"/>
      <c r="C203" s="35">
        <v>32580090342</v>
      </c>
      <c r="D203" s="2"/>
      <c r="E203" s="5"/>
    </row>
    <row r="204" spans="1:5" ht="12.75" customHeight="1" x14ac:dyDescent="0.25">
      <c r="A204" s="11"/>
      <c r="B204" s="2"/>
      <c r="C204" s="35">
        <v>32580090174</v>
      </c>
      <c r="D204" s="2"/>
      <c r="E204" s="5"/>
    </row>
    <row r="205" spans="1:5" ht="12.75" customHeight="1" x14ac:dyDescent="0.25">
      <c r="A205" s="11"/>
      <c r="B205" s="2"/>
      <c r="C205" s="35">
        <v>32580090176</v>
      </c>
      <c r="D205" s="2"/>
      <c r="E205" s="5"/>
    </row>
    <row r="206" spans="1:5" ht="12.75" customHeight="1" x14ac:dyDescent="0.25">
      <c r="A206" s="11"/>
      <c r="B206" s="2"/>
      <c r="C206" s="45">
        <v>32580090267</v>
      </c>
      <c r="D206" s="2"/>
      <c r="E206" s="5"/>
    </row>
    <row r="207" spans="1:5" ht="12.75" customHeight="1" x14ac:dyDescent="0.25">
      <c r="A207" s="11"/>
      <c r="B207" s="2"/>
      <c r="C207" s="45">
        <v>32580090009</v>
      </c>
      <c r="D207" s="2"/>
      <c r="E207" s="5"/>
    </row>
    <row r="208" spans="1:5" ht="12.75" customHeight="1" x14ac:dyDescent="0.25">
      <c r="A208" s="11"/>
      <c r="B208" s="2"/>
      <c r="C208" s="45">
        <v>32580090351</v>
      </c>
      <c r="D208" s="2"/>
      <c r="E208" s="5"/>
    </row>
    <row r="209" spans="1:5" ht="12.75" customHeight="1" x14ac:dyDescent="0.25">
      <c r="A209" s="11"/>
      <c r="B209" s="2"/>
      <c r="C209" s="45">
        <v>32580090373</v>
      </c>
      <c r="D209" s="2"/>
      <c r="E209" s="5"/>
    </row>
    <row r="210" spans="1:5" ht="12.75" customHeight="1" x14ac:dyDescent="0.25">
      <c r="A210" s="11"/>
      <c r="B210" s="2"/>
      <c r="C210" s="45">
        <v>32580090088</v>
      </c>
      <c r="D210" s="2"/>
      <c r="E210" s="5"/>
    </row>
    <row r="211" spans="1:5" ht="12.75" customHeight="1" x14ac:dyDescent="0.25">
      <c r="A211" s="11"/>
      <c r="B211" s="2"/>
      <c r="C211" s="45">
        <v>32580090374</v>
      </c>
      <c r="D211" s="2"/>
      <c r="E211" s="5"/>
    </row>
    <row r="212" spans="1:5" ht="12.75" customHeight="1" x14ac:dyDescent="0.25">
      <c r="A212" s="11"/>
      <c r="B212" s="2"/>
      <c r="C212" s="45">
        <v>32580090375</v>
      </c>
      <c r="D212" s="2"/>
      <c r="E212" s="5"/>
    </row>
    <row r="213" spans="1:5" ht="12.75" customHeight="1" thickBot="1" x14ac:dyDescent="0.3">
      <c r="A213" s="10"/>
      <c r="B213" s="1"/>
      <c r="C213" s="51">
        <v>32580090329</v>
      </c>
      <c r="D213" s="1"/>
      <c r="E213" s="4"/>
    </row>
    <row r="214" spans="1:5" ht="12.75" customHeight="1" thickTop="1" x14ac:dyDescent="0.25">
      <c r="A214" s="11">
        <v>23</v>
      </c>
      <c r="B214" s="3" t="s">
        <v>36</v>
      </c>
      <c r="C214" s="40">
        <v>32580090224</v>
      </c>
      <c r="D214" s="3">
        <v>1000</v>
      </c>
      <c r="E214" s="6">
        <f>'Pielikums nr.1'!M38</f>
        <v>53270.230499999991</v>
      </c>
    </row>
    <row r="215" spans="1:5" ht="12.75" customHeight="1" x14ac:dyDescent="0.25">
      <c r="A215" s="11"/>
      <c r="B215" s="2"/>
      <c r="C215" s="35">
        <v>32580090206</v>
      </c>
      <c r="D215" s="2"/>
      <c r="E215" s="5"/>
    </row>
    <row r="216" spans="1:5" ht="12.75" customHeight="1" x14ac:dyDescent="0.25">
      <c r="A216" s="11"/>
      <c r="B216" s="2"/>
      <c r="C216" s="35">
        <v>32580090046</v>
      </c>
      <c r="D216" s="2"/>
      <c r="E216" s="5"/>
    </row>
    <row r="217" spans="1:5" ht="12.75" customHeight="1" x14ac:dyDescent="0.25">
      <c r="A217" s="11"/>
      <c r="B217" s="2"/>
      <c r="C217" s="35">
        <v>32580090007</v>
      </c>
      <c r="D217" s="2"/>
      <c r="E217" s="5"/>
    </row>
    <row r="218" spans="1:5" ht="12.75" customHeight="1" x14ac:dyDescent="0.25">
      <c r="A218" s="11"/>
      <c r="B218" s="2"/>
      <c r="C218" s="35">
        <v>32580090101</v>
      </c>
      <c r="D218" s="2"/>
      <c r="E218" s="5"/>
    </row>
    <row r="219" spans="1:5" ht="12.75" customHeight="1" thickBot="1" x14ac:dyDescent="0.3">
      <c r="A219" s="10"/>
      <c r="B219" s="1"/>
      <c r="C219" s="36">
        <v>32580090118</v>
      </c>
      <c r="D219" s="1"/>
      <c r="E219" s="4"/>
    </row>
    <row r="220" spans="1:5" ht="12.75" customHeight="1" thickTop="1" x14ac:dyDescent="0.25">
      <c r="A220" s="11">
        <v>24</v>
      </c>
      <c r="B220" s="3" t="s">
        <v>37</v>
      </c>
      <c r="C220" s="40">
        <v>32580090062</v>
      </c>
      <c r="D220" s="3">
        <v>174</v>
      </c>
      <c r="E220" s="6">
        <f>'Pielikums nr.1'!M39</f>
        <v>9440.8001069999991</v>
      </c>
    </row>
    <row r="221" spans="1:5" ht="12.75" customHeight="1" thickBot="1" x14ac:dyDescent="0.3">
      <c r="A221" s="10"/>
      <c r="B221" s="1"/>
      <c r="C221" s="51">
        <v>32580090221</v>
      </c>
      <c r="D221" s="1"/>
      <c r="E221" s="4"/>
    </row>
    <row r="222" spans="1:5" ht="12.75" customHeight="1" thickTop="1" x14ac:dyDescent="0.25">
      <c r="A222" s="11">
        <v>25</v>
      </c>
      <c r="B222" s="3" t="s">
        <v>54</v>
      </c>
      <c r="C222" s="40">
        <v>32580090180</v>
      </c>
      <c r="D222" s="3">
        <v>1470</v>
      </c>
      <c r="E222" s="6">
        <f>'Pielikums nr.1'!M40</f>
        <v>78307.238835000011</v>
      </c>
    </row>
    <row r="223" spans="1:5" ht="12.75" customHeight="1" x14ac:dyDescent="0.25">
      <c r="A223" s="11"/>
      <c r="B223" s="2"/>
      <c r="C223" s="35">
        <v>32580090142</v>
      </c>
      <c r="D223" s="2"/>
      <c r="E223" s="5"/>
    </row>
    <row r="224" spans="1:5" ht="12.75" customHeight="1" x14ac:dyDescent="0.25">
      <c r="A224" s="11"/>
      <c r="B224" s="2"/>
      <c r="C224" s="35">
        <v>32580090107</v>
      </c>
      <c r="D224" s="2"/>
      <c r="E224" s="5"/>
    </row>
    <row r="225" spans="1:5" ht="12.75" customHeight="1" x14ac:dyDescent="0.25">
      <c r="A225" s="11"/>
      <c r="B225" s="2"/>
      <c r="C225" s="35">
        <v>32580090105</v>
      </c>
      <c r="D225" s="2"/>
      <c r="E225" s="5"/>
    </row>
    <row r="226" spans="1:5" ht="12.75" customHeight="1" x14ac:dyDescent="0.25">
      <c r="A226" s="11"/>
      <c r="B226" s="2"/>
      <c r="C226" s="35">
        <v>32580090179</v>
      </c>
      <c r="D226" s="2"/>
      <c r="E226" s="5"/>
    </row>
    <row r="227" spans="1:5" ht="12.75" customHeight="1" x14ac:dyDescent="0.25">
      <c r="A227" s="11"/>
      <c r="B227" s="2"/>
      <c r="C227" s="35">
        <v>32580090118</v>
      </c>
      <c r="D227" s="2"/>
      <c r="E227" s="5"/>
    </row>
    <row r="228" spans="1:5" ht="12.75" customHeight="1" x14ac:dyDescent="0.25">
      <c r="A228" s="11"/>
      <c r="B228" s="2"/>
      <c r="C228" s="35">
        <v>32580090159</v>
      </c>
      <c r="D228" s="2"/>
      <c r="E228" s="5"/>
    </row>
    <row r="229" spans="1:5" ht="12.75" customHeight="1" x14ac:dyDescent="0.25">
      <c r="A229" s="11"/>
      <c r="B229" s="2"/>
      <c r="C229" s="35">
        <v>32580090260</v>
      </c>
      <c r="D229" s="2"/>
      <c r="E229" s="5"/>
    </row>
    <row r="230" spans="1:5" ht="12.75" customHeight="1" x14ac:dyDescent="0.25">
      <c r="A230" s="11"/>
      <c r="B230" s="2"/>
      <c r="C230" s="35">
        <v>32580090140</v>
      </c>
      <c r="D230" s="2"/>
      <c r="E230" s="5"/>
    </row>
    <row r="231" spans="1:5" ht="12.75" customHeight="1" x14ac:dyDescent="0.25">
      <c r="A231" s="11"/>
      <c r="B231" s="2"/>
      <c r="C231" s="35">
        <v>32580090259</v>
      </c>
      <c r="D231" s="2"/>
      <c r="E231" s="5"/>
    </row>
    <row r="232" spans="1:5" ht="12.75" customHeight="1" x14ac:dyDescent="0.25">
      <c r="A232" s="11"/>
      <c r="B232" s="2"/>
      <c r="C232" s="35">
        <v>32580090136</v>
      </c>
      <c r="D232" s="2"/>
      <c r="E232" s="5"/>
    </row>
    <row r="233" spans="1:5" ht="12.75" customHeight="1" x14ac:dyDescent="0.25">
      <c r="A233" s="11"/>
      <c r="B233" s="2"/>
      <c r="C233" s="35">
        <v>32580090041</v>
      </c>
      <c r="D233" s="2"/>
      <c r="E233" s="5"/>
    </row>
    <row r="234" spans="1:5" ht="12.75" customHeight="1" x14ac:dyDescent="0.25">
      <c r="A234" s="11"/>
      <c r="B234" s="2"/>
      <c r="C234" s="35">
        <v>32580080116</v>
      </c>
      <c r="D234" s="2"/>
      <c r="E234" s="5"/>
    </row>
    <row r="235" spans="1:5" ht="12.75" customHeight="1" x14ac:dyDescent="0.25">
      <c r="A235" s="11"/>
      <c r="B235" s="2"/>
      <c r="C235" s="35">
        <v>32580090353</v>
      </c>
      <c r="D235" s="2"/>
      <c r="E235" s="5"/>
    </row>
    <row r="236" spans="1:5" ht="12.75" customHeight="1" x14ac:dyDescent="0.25">
      <c r="A236" s="11"/>
      <c r="B236" s="2"/>
      <c r="C236" s="35">
        <v>32580080009</v>
      </c>
      <c r="D236" s="2"/>
      <c r="E236" s="5"/>
    </row>
    <row r="237" spans="1:5" ht="12.75" customHeight="1" x14ac:dyDescent="0.25">
      <c r="A237" s="11"/>
      <c r="B237" s="2"/>
      <c r="C237" s="35">
        <v>32580080097</v>
      </c>
      <c r="D237" s="2"/>
      <c r="E237" s="5"/>
    </row>
    <row r="238" spans="1:5" ht="12.75" customHeight="1" thickBot="1" x14ac:dyDescent="0.3">
      <c r="A238" s="10"/>
      <c r="B238" s="1"/>
      <c r="C238" s="36">
        <v>32580050001</v>
      </c>
      <c r="D238" s="1"/>
      <c r="E238" s="4"/>
    </row>
    <row r="239" spans="1:5" ht="12.75" customHeight="1" thickTop="1" x14ac:dyDescent="0.25">
      <c r="A239" s="11">
        <v>26</v>
      </c>
      <c r="B239" s="3" t="s">
        <v>55</v>
      </c>
      <c r="C239" s="47">
        <v>32580080248</v>
      </c>
      <c r="D239" s="3">
        <v>100</v>
      </c>
      <c r="E239" s="6">
        <f>'Pielikums nr.1'!M41</f>
        <v>5498.8030500000004</v>
      </c>
    </row>
    <row r="240" spans="1:5" ht="12.75" customHeight="1" x14ac:dyDescent="0.25">
      <c r="A240" s="11"/>
      <c r="B240" s="2"/>
      <c r="C240" s="48">
        <v>32580080083</v>
      </c>
      <c r="D240" s="2"/>
      <c r="E240" s="5"/>
    </row>
    <row r="241" spans="1:5" ht="12.75" customHeight="1" thickBot="1" x14ac:dyDescent="0.3">
      <c r="A241" s="10"/>
      <c r="B241" s="1"/>
      <c r="C241" s="49">
        <v>32580080222</v>
      </c>
      <c r="D241" s="1"/>
      <c r="E241" s="4"/>
    </row>
    <row r="242" spans="1:5" ht="12.75" customHeight="1" thickTop="1" x14ac:dyDescent="0.25">
      <c r="A242" s="11">
        <v>27</v>
      </c>
      <c r="B242" s="3" t="s">
        <v>56</v>
      </c>
      <c r="C242" s="40">
        <v>32580080047</v>
      </c>
      <c r="D242" s="3">
        <v>600</v>
      </c>
      <c r="E242" s="6">
        <f>'Pielikums nr.1'!M42</f>
        <v>33364.638299999999</v>
      </c>
    </row>
    <row r="243" spans="1:5" ht="12.75" customHeight="1" x14ac:dyDescent="0.25">
      <c r="A243" s="11"/>
      <c r="B243" s="2"/>
      <c r="C243" s="35">
        <v>32580080161</v>
      </c>
      <c r="D243" s="2"/>
      <c r="E243" s="5"/>
    </row>
    <row r="244" spans="1:5" ht="12.75" customHeight="1" x14ac:dyDescent="0.25">
      <c r="A244" s="11"/>
      <c r="B244" s="2"/>
      <c r="C244" s="35">
        <v>32580080132</v>
      </c>
      <c r="D244" s="2"/>
      <c r="E244" s="5"/>
    </row>
    <row r="245" spans="1:5" ht="12.75" customHeight="1" x14ac:dyDescent="0.25">
      <c r="A245" s="11"/>
      <c r="B245" s="2"/>
      <c r="C245" s="35">
        <v>32580080136</v>
      </c>
      <c r="D245" s="2"/>
      <c r="E245" s="5"/>
    </row>
    <row r="246" spans="1:5" ht="12.75" customHeight="1" x14ac:dyDescent="0.25">
      <c r="A246" s="11"/>
      <c r="B246" s="2"/>
      <c r="C246" s="35">
        <v>32580080027</v>
      </c>
      <c r="D246" s="2"/>
      <c r="E246" s="5"/>
    </row>
    <row r="247" spans="1:5" ht="12.75" customHeight="1" x14ac:dyDescent="0.25">
      <c r="A247" s="11"/>
      <c r="B247" s="2"/>
      <c r="C247" s="35">
        <v>32580080191</v>
      </c>
      <c r="D247" s="2"/>
      <c r="E247" s="5"/>
    </row>
    <row r="248" spans="1:5" ht="12.75" customHeight="1" thickBot="1" x14ac:dyDescent="0.3">
      <c r="A248" s="10"/>
      <c r="B248" s="1"/>
      <c r="C248" s="36">
        <v>32580080026</v>
      </c>
      <c r="D248" s="1"/>
      <c r="E248" s="4"/>
    </row>
    <row r="249" spans="1:5" ht="12.75" customHeight="1" thickTop="1" x14ac:dyDescent="0.25">
      <c r="A249" s="11">
        <v>28</v>
      </c>
      <c r="B249" s="3" t="s">
        <v>57</v>
      </c>
      <c r="C249" s="52">
        <v>32580090233</v>
      </c>
      <c r="D249" s="3">
        <v>250</v>
      </c>
      <c r="E249" s="6">
        <f>'Pielikums nr.1'!M43</f>
        <v>14797.286250000001</v>
      </c>
    </row>
    <row r="250" spans="1:5" ht="12.75" customHeight="1" x14ac:dyDescent="0.25">
      <c r="A250" s="11"/>
      <c r="B250" s="2"/>
      <c r="C250" s="53">
        <v>32580090312</v>
      </c>
      <c r="D250" s="2"/>
      <c r="E250" s="5"/>
    </row>
    <row r="251" spans="1:5" ht="12.75" customHeight="1" x14ac:dyDescent="0.25">
      <c r="A251" s="11"/>
      <c r="B251" s="2"/>
      <c r="C251" s="53">
        <v>32580090178</v>
      </c>
      <c r="D251" s="2"/>
      <c r="E251" s="5"/>
    </row>
    <row r="252" spans="1:5" ht="12.75" customHeight="1" thickBot="1" x14ac:dyDescent="0.3">
      <c r="A252" s="10"/>
      <c r="B252" s="1"/>
      <c r="C252" s="54">
        <v>32580090217</v>
      </c>
      <c r="D252" s="1"/>
      <c r="E252" s="4"/>
    </row>
    <row r="253" spans="1:5" ht="12.75" customHeight="1" thickTop="1" x14ac:dyDescent="0.25">
      <c r="A253" s="11">
        <v>29</v>
      </c>
      <c r="B253" s="3" t="s">
        <v>59</v>
      </c>
      <c r="C253" s="40">
        <v>32580080118</v>
      </c>
      <c r="D253" s="3">
        <v>400</v>
      </c>
      <c r="E253" s="6">
        <f>'Pielikums nr.1'!M44</f>
        <v>21308.092200000003</v>
      </c>
    </row>
    <row r="254" spans="1:5" ht="12.75" customHeight="1" thickBot="1" x14ac:dyDescent="0.3">
      <c r="A254" s="10"/>
      <c r="B254" s="1"/>
      <c r="C254" s="36">
        <v>32580080076</v>
      </c>
      <c r="D254" s="1"/>
      <c r="E254" s="4"/>
    </row>
    <row r="255" spans="1:5" ht="12.75" customHeight="1" thickTop="1" x14ac:dyDescent="0.25">
      <c r="A255" s="11">
        <v>30</v>
      </c>
      <c r="B255" s="88" t="s">
        <v>70</v>
      </c>
      <c r="C255" s="40">
        <v>32580080109</v>
      </c>
      <c r="D255" s="3">
        <v>610</v>
      </c>
      <c r="E255" s="6">
        <f>'Pielikums nr.1'!M45</f>
        <v>32666.620604999996</v>
      </c>
    </row>
    <row r="256" spans="1:5" ht="12.75" customHeight="1" x14ac:dyDescent="0.25">
      <c r="A256" s="11"/>
      <c r="B256" s="89"/>
      <c r="C256" s="35">
        <v>32580080058</v>
      </c>
      <c r="D256" s="2"/>
      <c r="E256" s="5"/>
    </row>
    <row r="257" spans="1:5" ht="12.75" customHeight="1" x14ac:dyDescent="0.25">
      <c r="A257" s="11"/>
      <c r="B257" s="89"/>
      <c r="C257" s="35">
        <v>32580080082</v>
      </c>
      <c r="D257" s="2"/>
      <c r="E257" s="5"/>
    </row>
    <row r="258" spans="1:5" ht="12.75" customHeight="1" thickBot="1" x14ac:dyDescent="0.3">
      <c r="A258" s="10"/>
      <c r="B258" s="90"/>
      <c r="C258" s="36">
        <v>32580080002</v>
      </c>
      <c r="D258" s="1"/>
      <c r="E258" s="4"/>
    </row>
    <row r="259" spans="1:5" ht="12.75" customHeight="1" thickTop="1" x14ac:dyDescent="0.25">
      <c r="A259" s="11">
        <v>31</v>
      </c>
      <c r="B259" s="86" t="s">
        <v>72</v>
      </c>
      <c r="C259" s="39">
        <v>32580090398</v>
      </c>
      <c r="D259" s="86">
        <v>788</v>
      </c>
      <c r="E259" s="87">
        <f>'Pielikums nr.1'!M46</f>
        <v>41976.941634000003</v>
      </c>
    </row>
    <row r="260" spans="1:5" ht="12.75" customHeight="1" x14ac:dyDescent="0.25">
      <c r="A260" s="11"/>
      <c r="B260" s="2"/>
      <c r="C260" s="35">
        <v>32580090336</v>
      </c>
      <c r="D260" s="2"/>
      <c r="E260" s="5"/>
    </row>
    <row r="261" spans="1:5" ht="12.75" customHeight="1" x14ac:dyDescent="0.25">
      <c r="A261" s="11"/>
      <c r="B261" s="2"/>
      <c r="C261" s="35">
        <v>32580090026</v>
      </c>
      <c r="D261" s="2"/>
      <c r="E261" s="5"/>
    </row>
    <row r="262" spans="1:5" ht="12.75" customHeight="1" x14ac:dyDescent="0.25">
      <c r="A262" s="11"/>
      <c r="B262" s="2"/>
      <c r="C262" s="35">
        <v>32580090067</v>
      </c>
      <c r="D262" s="2"/>
      <c r="E262" s="5"/>
    </row>
    <row r="263" spans="1:5" ht="12.75" customHeight="1" x14ac:dyDescent="0.25">
      <c r="A263" s="11"/>
      <c r="B263" s="2"/>
      <c r="C263" s="35">
        <v>32580090057</v>
      </c>
      <c r="D263" s="2"/>
      <c r="E263" s="5"/>
    </row>
    <row r="264" spans="1:5" ht="12.75" customHeight="1" x14ac:dyDescent="0.25">
      <c r="A264" s="11"/>
      <c r="B264" s="2"/>
      <c r="C264" s="35">
        <v>32580090145</v>
      </c>
      <c r="D264" s="2"/>
      <c r="E264" s="5"/>
    </row>
    <row r="265" spans="1:5" ht="12.75" customHeight="1" thickBot="1" x14ac:dyDescent="0.3">
      <c r="A265" s="10"/>
      <c r="B265" s="93"/>
      <c r="C265" s="41">
        <v>32580090025</v>
      </c>
      <c r="D265" s="93"/>
      <c r="E265" s="94"/>
    </row>
    <row r="266" spans="1:5" ht="12.75" customHeight="1" thickTop="1" x14ac:dyDescent="0.25">
      <c r="A266" s="11">
        <v>32</v>
      </c>
      <c r="B266" s="2" t="s">
        <v>73</v>
      </c>
      <c r="C266" s="35">
        <v>32580090081</v>
      </c>
      <c r="D266" s="2">
        <v>795</v>
      </c>
      <c r="E266" s="5">
        <f>'Pielikums nr.1'!M47</f>
        <v>43752.333247500006</v>
      </c>
    </row>
    <row r="267" spans="1:5" ht="12.75" customHeight="1" x14ac:dyDescent="0.25">
      <c r="A267" s="11"/>
      <c r="B267" s="2"/>
      <c r="C267" s="35">
        <v>32580090337</v>
      </c>
      <c r="D267" s="2"/>
      <c r="E267" s="5"/>
    </row>
    <row r="268" spans="1:5" ht="12.75" customHeight="1" x14ac:dyDescent="0.25">
      <c r="A268" s="11"/>
      <c r="B268" s="2"/>
      <c r="C268" s="35">
        <v>32580090126</v>
      </c>
      <c r="D268" s="2"/>
      <c r="E268" s="5"/>
    </row>
    <row r="269" spans="1:5" ht="12.75" customHeight="1" x14ac:dyDescent="0.25">
      <c r="A269" s="11"/>
      <c r="B269" s="2"/>
      <c r="C269" s="35">
        <v>32580090366</v>
      </c>
      <c r="D269" s="2"/>
      <c r="E269" s="5"/>
    </row>
    <row r="270" spans="1:5" ht="12.75" customHeight="1" x14ac:dyDescent="0.25">
      <c r="A270" s="11"/>
      <c r="B270" s="2"/>
      <c r="C270" s="35">
        <v>32580090305</v>
      </c>
      <c r="D270" s="2"/>
      <c r="E270" s="5"/>
    </row>
    <row r="271" spans="1:5" ht="12.75" customHeight="1" x14ac:dyDescent="0.25">
      <c r="A271" s="11"/>
      <c r="B271" s="2"/>
      <c r="C271" s="35">
        <v>32580090081</v>
      </c>
      <c r="D271" s="2"/>
      <c r="E271" s="5"/>
    </row>
    <row r="272" spans="1:5" ht="12.75" customHeight="1" x14ac:dyDescent="0.25">
      <c r="A272" s="11"/>
      <c r="B272" s="2"/>
      <c r="C272" s="35">
        <v>32580090096</v>
      </c>
      <c r="D272" s="2"/>
      <c r="E272" s="5"/>
    </row>
    <row r="273" spans="1:5" ht="12.75" customHeight="1" x14ac:dyDescent="0.25">
      <c r="A273" s="11"/>
      <c r="B273" s="2"/>
      <c r="C273" s="35">
        <v>32580090117</v>
      </c>
      <c r="D273" s="2"/>
      <c r="E273" s="5"/>
    </row>
    <row r="274" spans="1:5" ht="12.75" customHeight="1" x14ac:dyDescent="0.25">
      <c r="A274" s="11"/>
      <c r="B274" s="2"/>
      <c r="C274" s="35">
        <v>32580090003</v>
      </c>
      <c r="D274" s="2"/>
      <c r="E274" s="5"/>
    </row>
    <row r="275" spans="1:5" ht="12.75" customHeight="1" thickBot="1" x14ac:dyDescent="0.3">
      <c r="A275" s="10"/>
      <c r="B275" s="1"/>
      <c r="C275" s="36">
        <v>32580090020</v>
      </c>
      <c r="D275" s="1"/>
      <c r="E275" s="4"/>
    </row>
    <row r="276" spans="1:5" ht="12.75" customHeight="1" thickTop="1" thickBot="1" x14ac:dyDescent="0.3">
      <c r="A276" s="20">
        <v>33</v>
      </c>
      <c r="B276" s="56" t="s">
        <v>76</v>
      </c>
      <c r="C276" s="66">
        <v>32580090093</v>
      </c>
      <c r="D276" s="56">
        <v>341</v>
      </c>
      <c r="E276" s="63">
        <f>'Pielikums nr.1'!M48</f>
        <v>56568.548289499995</v>
      </c>
    </row>
    <row r="277" spans="1:5" ht="12.75" customHeight="1" thickTop="1" x14ac:dyDescent="0.25">
      <c r="A277" s="11">
        <v>34</v>
      </c>
      <c r="B277" s="3" t="s">
        <v>75</v>
      </c>
      <c r="C277" s="40">
        <v>32580070198</v>
      </c>
      <c r="D277" s="3">
        <v>1750</v>
      </c>
      <c r="E277" s="6">
        <f>'Pielikums nr.1'!M49</f>
        <v>117289.88412500001</v>
      </c>
    </row>
    <row r="278" spans="1:5" ht="12.75" customHeight="1" x14ac:dyDescent="0.25">
      <c r="A278" s="11"/>
      <c r="B278" s="2"/>
      <c r="C278" s="35">
        <v>32580070032</v>
      </c>
      <c r="D278" s="2"/>
      <c r="E278" s="5"/>
    </row>
    <row r="279" spans="1:5" ht="12.75" customHeight="1" x14ac:dyDescent="0.25">
      <c r="A279" s="11"/>
      <c r="B279" s="2"/>
      <c r="C279" s="35">
        <v>32580070186</v>
      </c>
      <c r="D279" s="2"/>
      <c r="E279" s="5"/>
    </row>
    <row r="280" spans="1:5" ht="12.75" customHeight="1" x14ac:dyDescent="0.25">
      <c r="A280" s="11"/>
      <c r="B280" s="2"/>
      <c r="C280" s="35">
        <v>32580070029</v>
      </c>
      <c r="D280" s="2"/>
      <c r="E280" s="5"/>
    </row>
    <row r="281" spans="1:5" ht="12.75" customHeight="1" x14ac:dyDescent="0.25">
      <c r="A281" s="11"/>
      <c r="B281" s="2"/>
      <c r="C281" s="35">
        <v>32580070074</v>
      </c>
      <c r="D281" s="2"/>
      <c r="E281" s="5"/>
    </row>
    <row r="282" spans="1:5" ht="12.75" customHeight="1" x14ac:dyDescent="0.25">
      <c r="A282" s="11"/>
      <c r="B282" s="2"/>
      <c r="C282" s="35">
        <v>32580070029</v>
      </c>
      <c r="D282" s="2"/>
      <c r="E282" s="5"/>
    </row>
    <row r="283" spans="1:5" ht="12.75" customHeight="1" x14ac:dyDescent="0.25">
      <c r="A283" s="11"/>
      <c r="B283" s="2"/>
      <c r="C283" s="35">
        <v>32580070036</v>
      </c>
      <c r="D283" s="2"/>
      <c r="E283" s="5"/>
    </row>
    <row r="284" spans="1:5" ht="12.75" customHeight="1" x14ac:dyDescent="0.25">
      <c r="A284" s="11"/>
      <c r="B284" s="2"/>
      <c r="C284" s="35">
        <v>32580070075</v>
      </c>
      <c r="D284" s="2"/>
      <c r="E284" s="5"/>
    </row>
    <row r="285" spans="1:5" ht="12.75" customHeight="1" x14ac:dyDescent="0.25">
      <c r="A285" s="11"/>
      <c r="B285" s="2"/>
      <c r="C285" s="35">
        <v>32580070048</v>
      </c>
      <c r="D285" s="2"/>
      <c r="E285" s="5"/>
    </row>
    <row r="286" spans="1:5" ht="12.75" customHeight="1" x14ac:dyDescent="0.25">
      <c r="A286" s="11"/>
      <c r="B286" s="2"/>
      <c r="C286" s="35">
        <v>32580070195</v>
      </c>
      <c r="D286" s="2"/>
      <c r="E286" s="5"/>
    </row>
    <row r="287" spans="1:5" ht="12.75" customHeight="1" x14ac:dyDescent="0.25">
      <c r="A287" s="11"/>
      <c r="B287" s="2"/>
      <c r="C287" s="35">
        <v>32580070001</v>
      </c>
      <c r="D287" s="2"/>
      <c r="E287" s="5"/>
    </row>
    <row r="288" spans="1:5" ht="12.75" customHeight="1" x14ac:dyDescent="0.25">
      <c r="A288" s="11"/>
      <c r="B288" s="2"/>
      <c r="C288" s="35">
        <v>32580070230</v>
      </c>
      <c r="D288" s="2"/>
      <c r="E288" s="5"/>
    </row>
    <row r="289" spans="1:5" ht="12.75" customHeight="1" x14ac:dyDescent="0.25">
      <c r="A289" s="11"/>
      <c r="B289" s="2"/>
      <c r="C289" s="35">
        <v>32580070231</v>
      </c>
      <c r="D289" s="2"/>
      <c r="E289" s="5"/>
    </row>
    <row r="290" spans="1:5" ht="12.75" customHeight="1" x14ac:dyDescent="0.25">
      <c r="A290" s="11"/>
      <c r="B290" s="2"/>
      <c r="C290" s="35">
        <v>32580070024</v>
      </c>
      <c r="D290" s="2"/>
      <c r="E290" s="5"/>
    </row>
    <row r="291" spans="1:5" ht="12.75" customHeight="1" x14ac:dyDescent="0.25">
      <c r="A291" s="11"/>
      <c r="B291" s="2"/>
      <c r="C291" s="35">
        <v>32580070164</v>
      </c>
      <c r="D291" s="2"/>
      <c r="E291" s="5"/>
    </row>
    <row r="292" spans="1:5" ht="12.75" customHeight="1" x14ac:dyDescent="0.25">
      <c r="A292" s="11"/>
      <c r="B292" s="2"/>
      <c r="C292" s="35">
        <v>32580070120</v>
      </c>
      <c r="D292" s="2"/>
      <c r="E292" s="5"/>
    </row>
    <row r="293" spans="1:5" ht="12.75" customHeight="1" thickBot="1" x14ac:dyDescent="0.3">
      <c r="A293" s="10"/>
      <c r="B293" s="1"/>
      <c r="C293" s="36">
        <v>32580070027</v>
      </c>
      <c r="D293" s="1"/>
      <c r="E293" s="4"/>
    </row>
    <row r="294" spans="1:5" ht="12.75" customHeight="1" thickTop="1" x14ac:dyDescent="0.25">
      <c r="A294" s="11">
        <v>35</v>
      </c>
      <c r="B294" s="3" t="s">
        <v>77</v>
      </c>
      <c r="C294" s="43">
        <v>32420040014</v>
      </c>
      <c r="D294" s="3">
        <v>3500</v>
      </c>
      <c r="E294" s="6">
        <f>'Pielikums nr.1'!M50</f>
        <v>189250.80674999999</v>
      </c>
    </row>
    <row r="295" spans="1:5" ht="12.75" customHeight="1" x14ac:dyDescent="0.25">
      <c r="A295" s="11"/>
      <c r="B295" s="2"/>
      <c r="C295" s="45">
        <v>32420040171</v>
      </c>
      <c r="D295" s="2"/>
      <c r="E295" s="5"/>
    </row>
    <row r="296" spans="1:5" ht="12.75" customHeight="1" x14ac:dyDescent="0.25">
      <c r="A296" s="11"/>
      <c r="B296" s="2"/>
      <c r="C296" s="45">
        <v>32420040152</v>
      </c>
      <c r="D296" s="2"/>
      <c r="E296" s="5"/>
    </row>
    <row r="297" spans="1:5" ht="12.75" customHeight="1" x14ac:dyDescent="0.25">
      <c r="A297" s="11"/>
      <c r="B297" s="2"/>
      <c r="C297" s="45">
        <v>32420040031</v>
      </c>
      <c r="D297" s="2"/>
      <c r="E297" s="5"/>
    </row>
    <row r="298" spans="1:5" ht="12.75" customHeight="1" x14ac:dyDescent="0.25">
      <c r="A298" s="11"/>
      <c r="B298" s="2"/>
      <c r="C298" s="45">
        <v>32420040093</v>
      </c>
      <c r="D298" s="2"/>
      <c r="E298" s="5"/>
    </row>
    <row r="299" spans="1:5" ht="12.75" customHeight="1" x14ac:dyDescent="0.25">
      <c r="A299" s="11"/>
      <c r="B299" s="2"/>
      <c r="C299" s="45">
        <v>32420040011</v>
      </c>
      <c r="D299" s="2"/>
      <c r="E299" s="5"/>
    </row>
    <row r="300" spans="1:5" ht="12.75" customHeight="1" x14ac:dyDescent="0.25">
      <c r="A300" s="11"/>
      <c r="B300" s="2"/>
      <c r="C300" s="45">
        <v>32420040052</v>
      </c>
      <c r="D300" s="2"/>
      <c r="E300" s="5"/>
    </row>
    <row r="301" spans="1:5" ht="12.75" customHeight="1" x14ac:dyDescent="0.25">
      <c r="A301" s="11"/>
      <c r="B301" s="2"/>
      <c r="C301" s="45">
        <v>32420040060</v>
      </c>
      <c r="D301" s="2"/>
      <c r="E301" s="5"/>
    </row>
    <row r="302" spans="1:5" ht="12.75" customHeight="1" x14ac:dyDescent="0.25">
      <c r="A302" s="11"/>
      <c r="B302" s="2"/>
      <c r="C302" s="45">
        <v>32420040090</v>
      </c>
      <c r="D302" s="2"/>
      <c r="E302" s="5"/>
    </row>
    <row r="303" spans="1:5" ht="12.75" customHeight="1" x14ac:dyDescent="0.25">
      <c r="A303" s="11"/>
      <c r="B303" s="2"/>
      <c r="C303" s="45">
        <v>32420040023</v>
      </c>
      <c r="D303" s="2"/>
      <c r="E303" s="5"/>
    </row>
    <row r="304" spans="1:5" ht="12.75" customHeight="1" x14ac:dyDescent="0.25">
      <c r="A304" s="11"/>
      <c r="B304" s="2"/>
      <c r="C304" s="45">
        <v>32420040114</v>
      </c>
      <c r="D304" s="2"/>
      <c r="E304" s="5"/>
    </row>
    <row r="305" spans="1:5" ht="12.75" customHeight="1" x14ac:dyDescent="0.25">
      <c r="A305" s="11"/>
      <c r="B305" s="2"/>
      <c r="C305" s="45">
        <v>32420040047</v>
      </c>
      <c r="D305" s="2"/>
      <c r="E305" s="5"/>
    </row>
    <row r="306" spans="1:5" ht="12.75" customHeight="1" x14ac:dyDescent="0.25">
      <c r="A306" s="11"/>
      <c r="B306" s="2"/>
      <c r="C306" s="45">
        <v>32420040053</v>
      </c>
      <c r="D306" s="2"/>
      <c r="E306" s="5"/>
    </row>
    <row r="307" spans="1:5" ht="12.75" customHeight="1" x14ac:dyDescent="0.25">
      <c r="A307" s="11"/>
      <c r="B307" s="2"/>
      <c r="C307" s="45">
        <v>32420040059</v>
      </c>
      <c r="D307" s="2"/>
      <c r="E307" s="5"/>
    </row>
    <row r="308" spans="1:5" ht="12.75" customHeight="1" x14ac:dyDescent="0.25">
      <c r="A308" s="11"/>
      <c r="B308" s="2"/>
      <c r="C308" s="45">
        <v>32420040028</v>
      </c>
      <c r="D308" s="2"/>
      <c r="E308" s="5"/>
    </row>
    <row r="309" spans="1:5" ht="12.75" customHeight="1" x14ac:dyDescent="0.25">
      <c r="A309" s="11"/>
      <c r="B309" s="2"/>
      <c r="C309" s="45">
        <v>32420040153</v>
      </c>
      <c r="D309" s="2"/>
      <c r="E309" s="5"/>
    </row>
    <row r="310" spans="1:5" ht="12.75" customHeight="1" x14ac:dyDescent="0.25">
      <c r="A310" s="11"/>
      <c r="B310" s="2"/>
      <c r="C310" s="45">
        <v>32420040061</v>
      </c>
      <c r="D310" s="2"/>
      <c r="E310" s="5"/>
    </row>
    <row r="311" spans="1:5" ht="12.75" customHeight="1" x14ac:dyDescent="0.25">
      <c r="A311" s="11"/>
      <c r="B311" s="2"/>
      <c r="C311" s="45">
        <v>32580060001</v>
      </c>
      <c r="D311" s="2"/>
      <c r="E311" s="5"/>
    </row>
    <row r="312" spans="1:5" ht="12.75" customHeight="1" x14ac:dyDescent="0.25">
      <c r="A312" s="11"/>
      <c r="B312" s="2"/>
      <c r="C312" s="45">
        <v>32580060014</v>
      </c>
      <c r="D312" s="2"/>
      <c r="E312" s="5"/>
    </row>
    <row r="313" spans="1:5" ht="12.75" customHeight="1" x14ac:dyDescent="0.25">
      <c r="A313" s="11"/>
      <c r="B313" s="2"/>
      <c r="C313" s="45">
        <v>32580060104</v>
      </c>
      <c r="D313" s="2"/>
      <c r="E313" s="5"/>
    </row>
    <row r="314" spans="1:5" ht="12.75" customHeight="1" x14ac:dyDescent="0.25">
      <c r="A314" s="11"/>
      <c r="B314" s="2"/>
      <c r="C314" s="45">
        <v>32580060067</v>
      </c>
      <c r="D314" s="2"/>
      <c r="E314" s="5"/>
    </row>
    <row r="315" spans="1:5" ht="12.75" customHeight="1" x14ac:dyDescent="0.25">
      <c r="A315" s="11"/>
      <c r="B315" s="2"/>
      <c r="C315" s="45">
        <v>32420060014</v>
      </c>
      <c r="D315" s="2"/>
      <c r="E315" s="5"/>
    </row>
    <row r="316" spans="1:5" ht="12.75" customHeight="1" thickBot="1" x14ac:dyDescent="0.3">
      <c r="A316" s="10"/>
      <c r="B316" s="1"/>
      <c r="C316" s="51">
        <v>32420060008</v>
      </c>
      <c r="D316" s="1"/>
      <c r="E316" s="4"/>
    </row>
    <row r="317" spans="1:5" ht="12.75" customHeight="1" thickTop="1" x14ac:dyDescent="0.25">
      <c r="A317" s="11">
        <v>36</v>
      </c>
      <c r="B317" s="3" t="s">
        <v>78</v>
      </c>
      <c r="C317" s="43">
        <v>32420110165</v>
      </c>
      <c r="D317" s="3">
        <v>120</v>
      </c>
      <c r="E317" s="6">
        <f>'Pielikums nr.1'!M51</f>
        <v>6735.9876599999998</v>
      </c>
    </row>
    <row r="318" spans="1:5" ht="12.75" customHeight="1" x14ac:dyDescent="0.25">
      <c r="A318" s="11"/>
      <c r="B318" s="2"/>
      <c r="C318" s="45">
        <v>32420110179</v>
      </c>
      <c r="D318" s="2"/>
      <c r="E318" s="5"/>
    </row>
    <row r="319" spans="1:5" ht="12.75" customHeight="1" x14ac:dyDescent="0.25">
      <c r="A319" s="11"/>
      <c r="B319" s="2"/>
      <c r="C319" s="45">
        <v>32420110187</v>
      </c>
      <c r="D319" s="2"/>
      <c r="E319" s="5"/>
    </row>
    <row r="320" spans="1:5" ht="12.75" customHeight="1" thickBot="1" x14ac:dyDescent="0.3">
      <c r="A320" s="10"/>
      <c r="B320" s="1"/>
      <c r="C320" s="51">
        <v>32420110005</v>
      </c>
      <c r="D320" s="1"/>
      <c r="E320" s="4"/>
    </row>
    <row r="321" spans="1:5" ht="12.75" customHeight="1" thickTop="1" x14ac:dyDescent="0.25">
      <c r="A321" s="11">
        <v>37</v>
      </c>
      <c r="B321" s="3" t="s">
        <v>80</v>
      </c>
      <c r="C321" s="43">
        <v>32920100038</v>
      </c>
      <c r="D321" s="98">
        <v>410</v>
      </c>
      <c r="E321" s="101">
        <f>'Pielikums nr.1'!M52</f>
        <v>27431.329449999997</v>
      </c>
    </row>
    <row r="322" spans="1:5" ht="12.75" customHeight="1" x14ac:dyDescent="0.25">
      <c r="A322" s="11"/>
      <c r="B322" s="2"/>
      <c r="C322" s="45">
        <v>32920100040</v>
      </c>
      <c r="D322" s="99"/>
      <c r="E322" s="102"/>
    </row>
    <row r="323" spans="1:5" ht="12.75" customHeight="1" x14ac:dyDescent="0.25">
      <c r="A323" s="11"/>
      <c r="B323" s="2"/>
      <c r="C323" s="45">
        <v>32920100002</v>
      </c>
      <c r="D323" s="99"/>
      <c r="E323" s="102"/>
    </row>
    <row r="324" spans="1:5" ht="12.75" customHeight="1" thickBot="1" x14ac:dyDescent="0.3">
      <c r="A324" s="10"/>
      <c r="B324" s="1"/>
      <c r="C324" s="51">
        <v>32920100037</v>
      </c>
      <c r="D324" s="100"/>
      <c r="E324" s="103"/>
    </row>
    <row r="325" spans="1:5" ht="12.75" customHeight="1" thickTop="1" x14ac:dyDescent="0.25">
      <c r="A325" s="11">
        <v>38</v>
      </c>
      <c r="B325" s="3" t="s">
        <v>87</v>
      </c>
      <c r="C325" s="43">
        <v>32920120030</v>
      </c>
      <c r="D325" s="3">
        <v>230</v>
      </c>
      <c r="E325" s="6">
        <f>'Pielikums nr.1'!M53</f>
        <v>12939.273015000001</v>
      </c>
    </row>
    <row r="326" spans="1:5" ht="12.75" customHeight="1" x14ac:dyDescent="0.25">
      <c r="A326" s="11"/>
      <c r="B326" s="2"/>
      <c r="C326" s="45">
        <v>32920120028</v>
      </c>
      <c r="D326" s="2"/>
      <c r="E326" s="5"/>
    </row>
    <row r="327" spans="1:5" ht="12.75" customHeight="1" x14ac:dyDescent="0.25">
      <c r="A327" s="11"/>
      <c r="B327" s="2"/>
      <c r="C327" s="45">
        <v>32920110083</v>
      </c>
      <c r="D327" s="2"/>
      <c r="E327" s="5"/>
    </row>
    <row r="328" spans="1:5" ht="12.75" customHeight="1" thickBot="1" x14ac:dyDescent="0.3">
      <c r="A328" s="10"/>
      <c r="B328" s="1"/>
      <c r="C328" s="51">
        <v>32920110223</v>
      </c>
      <c r="D328" s="1"/>
      <c r="E328" s="4"/>
    </row>
    <row r="329" spans="1:5" ht="12.75" customHeight="1" thickTop="1" x14ac:dyDescent="0.25">
      <c r="A329" s="11">
        <v>39</v>
      </c>
      <c r="B329" s="3" t="s">
        <v>88</v>
      </c>
      <c r="C329" s="43">
        <v>32920110251</v>
      </c>
      <c r="D329" s="3">
        <v>419</v>
      </c>
      <c r="E329" s="6">
        <f>'Pielikums nr.1'!M54</f>
        <v>24066.2865795</v>
      </c>
    </row>
    <row r="330" spans="1:5" ht="12.75" customHeight="1" x14ac:dyDescent="0.25">
      <c r="A330" s="11"/>
      <c r="B330" s="2"/>
      <c r="C330" s="45">
        <v>32920110039</v>
      </c>
      <c r="D330" s="2"/>
      <c r="E330" s="5"/>
    </row>
    <row r="331" spans="1:5" ht="12.75" customHeight="1" x14ac:dyDescent="0.25">
      <c r="A331" s="11"/>
      <c r="B331" s="2"/>
      <c r="C331" s="45">
        <v>32920120051</v>
      </c>
      <c r="D331" s="2"/>
      <c r="E331" s="5"/>
    </row>
    <row r="332" spans="1:5" ht="12.75" customHeight="1" thickBot="1" x14ac:dyDescent="0.3">
      <c r="A332" s="10"/>
      <c r="B332" s="1"/>
      <c r="C332" s="51">
        <v>32920120109</v>
      </c>
      <c r="D332" s="1"/>
      <c r="E332" s="4"/>
    </row>
    <row r="333" spans="1:5" ht="12.75" customHeight="1" thickTop="1" x14ac:dyDescent="0.25">
      <c r="A333" s="11">
        <v>40</v>
      </c>
      <c r="B333" s="3" t="s">
        <v>11</v>
      </c>
      <c r="C333" s="43">
        <v>32920110201</v>
      </c>
      <c r="D333" s="3">
        <v>740</v>
      </c>
      <c r="E333" s="6">
        <f>'Pielikums nr.1'!M55</f>
        <v>39763.530569999995</v>
      </c>
    </row>
    <row r="334" spans="1:5" ht="12.75" customHeight="1" x14ac:dyDescent="0.25">
      <c r="A334" s="11"/>
      <c r="B334" s="2"/>
      <c r="C334" s="45">
        <v>32920110014</v>
      </c>
      <c r="D334" s="2"/>
      <c r="E334" s="5"/>
    </row>
    <row r="335" spans="1:5" ht="12.75" customHeight="1" x14ac:dyDescent="0.25">
      <c r="A335" s="11"/>
      <c r="B335" s="2"/>
      <c r="C335" s="45">
        <v>32920110250</v>
      </c>
      <c r="D335" s="2"/>
      <c r="E335" s="5"/>
    </row>
    <row r="336" spans="1:5" ht="12.75" customHeight="1" x14ac:dyDescent="0.25">
      <c r="A336" s="11"/>
      <c r="B336" s="2"/>
      <c r="C336" s="45">
        <v>32920110020</v>
      </c>
      <c r="D336" s="2"/>
      <c r="E336" s="5"/>
    </row>
    <row r="337" spans="1:5" ht="12.75" customHeight="1" x14ac:dyDescent="0.25">
      <c r="A337" s="11"/>
      <c r="B337" s="2"/>
      <c r="C337" s="45">
        <v>32920120024</v>
      </c>
      <c r="D337" s="2"/>
      <c r="E337" s="5"/>
    </row>
    <row r="338" spans="1:5" ht="12.75" customHeight="1" x14ac:dyDescent="0.25">
      <c r="A338" s="11"/>
      <c r="B338" s="2"/>
      <c r="C338" s="45">
        <v>32920120021</v>
      </c>
      <c r="D338" s="2"/>
      <c r="E338" s="5"/>
    </row>
    <row r="339" spans="1:5" ht="12.75" customHeight="1" thickBot="1" x14ac:dyDescent="0.3">
      <c r="A339" s="10"/>
      <c r="B339" s="1"/>
      <c r="C339" s="51">
        <v>32920120022</v>
      </c>
      <c r="D339" s="1"/>
      <c r="E339" s="4"/>
    </row>
    <row r="340" spans="1:5" ht="12.75" customHeight="1" thickTop="1" x14ac:dyDescent="0.25">
      <c r="A340" s="11">
        <v>41</v>
      </c>
      <c r="B340" s="3" t="s">
        <v>10</v>
      </c>
      <c r="C340" s="43">
        <v>32920070054</v>
      </c>
      <c r="D340" s="3">
        <v>1480</v>
      </c>
      <c r="E340" s="6">
        <f>'Pielikums nr.1'!M56</f>
        <v>80242.441139999995</v>
      </c>
    </row>
    <row r="341" spans="1:5" ht="12.75" customHeight="1" x14ac:dyDescent="0.25">
      <c r="A341" s="11"/>
      <c r="B341" s="2"/>
      <c r="C341" s="45">
        <v>32920070171</v>
      </c>
      <c r="D341" s="2"/>
      <c r="E341" s="5"/>
    </row>
    <row r="342" spans="1:5" ht="12.75" customHeight="1" x14ac:dyDescent="0.25">
      <c r="A342" s="11"/>
      <c r="B342" s="2"/>
      <c r="C342" s="45">
        <v>32920070055</v>
      </c>
      <c r="D342" s="2"/>
      <c r="E342" s="5"/>
    </row>
    <row r="343" spans="1:5" ht="12.75" customHeight="1" x14ac:dyDescent="0.25">
      <c r="A343" s="11"/>
      <c r="B343" s="2"/>
      <c r="C343" s="45">
        <v>32920070014</v>
      </c>
      <c r="D343" s="2"/>
      <c r="E343" s="5"/>
    </row>
    <row r="344" spans="1:5" ht="12.75" customHeight="1" x14ac:dyDescent="0.25">
      <c r="A344" s="11"/>
      <c r="B344" s="2"/>
      <c r="C344" s="45">
        <v>32920070076</v>
      </c>
      <c r="D344" s="2"/>
      <c r="E344" s="5"/>
    </row>
    <row r="345" spans="1:5" ht="12.75" customHeight="1" x14ac:dyDescent="0.25">
      <c r="A345" s="11"/>
      <c r="B345" s="2"/>
      <c r="C345" s="45">
        <v>32920070082</v>
      </c>
      <c r="D345" s="2"/>
      <c r="E345" s="5"/>
    </row>
    <row r="346" spans="1:5" ht="12.75" customHeight="1" x14ac:dyDescent="0.25">
      <c r="A346" s="11"/>
      <c r="B346" s="2"/>
      <c r="C346" s="45">
        <v>32920070077</v>
      </c>
      <c r="D346" s="2"/>
      <c r="E346" s="5"/>
    </row>
    <row r="347" spans="1:5" ht="12.75" customHeight="1" x14ac:dyDescent="0.25">
      <c r="A347" s="11"/>
      <c r="B347" s="2"/>
      <c r="C347" s="45">
        <v>32920070001</v>
      </c>
      <c r="D347" s="2"/>
      <c r="E347" s="5"/>
    </row>
    <row r="348" spans="1:5" ht="12.75" customHeight="1" x14ac:dyDescent="0.25">
      <c r="A348" s="11"/>
      <c r="B348" s="2"/>
      <c r="C348" s="45">
        <v>32920070003</v>
      </c>
      <c r="D348" s="2"/>
      <c r="E348" s="5"/>
    </row>
    <row r="349" spans="1:5" ht="12.75" customHeight="1" x14ac:dyDescent="0.25">
      <c r="A349" s="11"/>
      <c r="B349" s="2"/>
      <c r="C349" s="45">
        <v>32920070013</v>
      </c>
      <c r="D349" s="2"/>
      <c r="E349" s="5"/>
    </row>
    <row r="350" spans="1:5" ht="12.75" customHeight="1" x14ac:dyDescent="0.25">
      <c r="A350" s="11"/>
      <c r="B350" s="2"/>
      <c r="C350" s="45">
        <v>32920130005</v>
      </c>
      <c r="D350" s="2"/>
      <c r="E350" s="5"/>
    </row>
    <row r="351" spans="1:5" ht="12.75" customHeight="1" x14ac:dyDescent="0.25">
      <c r="A351" s="11"/>
      <c r="B351" s="2"/>
      <c r="C351" s="45">
        <v>32920070084</v>
      </c>
      <c r="D351" s="2"/>
      <c r="E351" s="5"/>
    </row>
    <row r="352" spans="1:5" ht="12.75" customHeight="1" thickBot="1" x14ac:dyDescent="0.3">
      <c r="A352" s="10"/>
      <c r="B352" s="1"/>
      <c r="C352" s="51">
        <v>32920070062</v>
      </c>
      <c r="D352" s="1"/>
      <c r="E352" s="4"/>
    </row>
    <row r="353" spans="1:5" ht="12.75" customHeight="1" thickTop="1" x14ac:dyDescent="0.25">
      <c r="A353" s="11">
        <v>42</v>
      </c>
      <c r="B353" s="3" t="s">
        <v>9</v>
      </c>
      <c r="C353" s="43">
        <v>32920060023</v>
      </c>
      <c r="D353" s="3">
        <v>60</v>
      </c>
      <c r="E353" s="6">
        <f>'Pielikums nr.1'!M57</f>
        <v>3367.9938299999999</v>
      </c>
    </row>
    <row r="354" spans="1:5" ht="12.75" customHeight="1" x14ac:dyDescent="0.25">
      <c r="A354" s="11"/>
      <c r="B354" s="2"/>
      <c r="C354" s="45">
        <v>32920060198</v>
      </c>
      <c r="D354" s="2"/>
      <c r="E354" s="5"/>
    </row>
    <row r="355" spans="1:5" ht="12.75" customHeight="1" x14ac:dyDescent="0.25">
      <c r="A355" s="11"/>
      <c r="B355" s="2"/>
      <c r="C355" s="45">
        <v>32920060012</v>
      </c>
      <c r="D355" s="2"/>
      <c r="E355" s="5"/>
    </row>
    <row r="356" spans="1:5" ht="12.75" customHeight="1" x14ac:dyDescent="0.25">
      <c r="A356" s="11"/>
      <c r="B356" s="2"/>
      <c r="C356" s="45">
        <v>32920060280</v>
      </c>
      <c r="D356" s="2"/>
      <c r="E356" s="5"/>
    </row>
    <row r="357" spans="1:5" ht="12.75" customHeight="1" thickBot="1" x14ac:dyDescent="0.3">
      <c r="A357" s="10"/>
      <c r="B357" s="1"/>
      <c r="C357" s="70">
        <v>32920060197</v>
      </c>
      <c r="D357" s="1"/>
      <c r="E357" s="4"/>
    </row>
    <row r="358" spans="1:5" ht="12.75" customHeight="1" thickTop="1" x14ac:dyDescent="0.25">
      <c r="A358" s="82">
        <v>43</v>
      </c>
      <c r="B358" s="3" t="s">
        <v>8</v>
      </c>
      <c r="C358" s="43">
        <v>32920050146</v>
      </c>
      <c r="D358" s="3">
        <v>1270</v>
      </c>
      <c r="E358" s="6">
        <f>'Pielikums nr.1'!M58</f>
        <v>83374.355564999976</v>
      </c>
    </row>
    <row r="359" spans="1:5" ht="12.75" customHeight="1" x14ac:dyDescent="0.25">
      <c r="A359" s="11"/>
      <c r="B359" s="2"/>
      <c r="C359" s="45">
        <v>32920050006</v>
      </c>
      <c r="D359" s="2"/>
      <c r="E359" s="5"/>
    </row>
    <row r="360" spans="1:5" ht="12.75" customHeight="1" x14ac:dyDescent="0.25">
      <c r="A360" s="11"/>
      <c r="B360" s="2"/>
      <c r="C360" s="45">
        <v>32920050152</v>
      </c>
      <c r="D360" s="2"/>
      <c r="E360" s="5"/>
    </row>
    <row r="361" spans="1:5" ht="12.75" customHeight="1" x14ac:dyDescent="0.25">
      <c r="A361" s="11"/>
      <c r="B361" s="2"/>
      <c r="C361" s="45">
        <v>32920050025</v>
      </c>
      <c r="D361" s="2"/>
      <c r="E361" s="5"/>
    </row>
    <row r="362" spans="1:5" ht="12.75" customHeight="1" x14ac:dyDescent="0.25">
      <c r="A362" s="11"/>
      <c r="B362" s="2"/>
      <c r="C362" s="45">
        <v>32920050149</v>
      </c>
      <c r="D362" s="2"/>
      <c r="E362" s="5"/>
    </row>
    <row r="363" spans="1:5" ht="12.75" customHeight="1" thickBot="1" x14ac:dyDescent="0.3">
      <c r="A363" s="10"/>
      <c r="B363" s="1"/>
      <c r="C363" s="51">
        <v>32920110042</v>
      </c>
      <c r="D363" s="1"/>
      <c r="E363" s="4"/>
    </row>
    <row r="364" spans="1:5" ht="12.75" customHeight="1" thickTop="1" thickBot="1" x14ac:dyDescent="0.3">
      <c r="A364" s="56">
        <v>44</v>
      </c>
      <c r="B364" s="56" t="s">
        <v>99</v>
      </c>
      <c r="C364" s="55">
        <v>32580030047</v>
      </c>
      <c r="D364" s="56">
        <v>600</v>
      </c>
      <c r="E364" s="63">
        <f>'Pielikums nr.1'!M59</f>
        <v>33364.638299999999</v>
      </c>
    </row>
    <row r="365" spans="1:5" ht="19.5" customHeight="1" thickTop="1" x14ac:dyDescent="0.25">
      <c r="B365" s="29"/>
      <c r="C365" s="95" t="s">
        <v>90</v>
      </c>
      <c r="D365" s="95"/>
      <c r="E365" s="72">
        <f>SUM(E39:E364)</f>
        <v>2273917.6657450004</v>
      </c>
    </row>
    <row r="366" spans="1:5" ht="15.75" x14ac:dyDescent="0.25">
      <c r="B366" s="97" t="s">
        <v>82</v>
      </c>
      <c r="C366" s="97"/>
      <c r="D366" s="97"/>
      <c r="E366" s="97"/>
    </row>
    <row r="367" spans="1:5" ht="15.75" thickBot="1" x14ac:dyDescent="0.3">
      <c r="A367" s="15">
        <v>1</v>
      </c>
      <c r="B367" s="15" t="s">
        <v>12</v>
      </c>
      <c r="C367" s="15">
        <v>32920100038</v>
      </c>
      <c r="D367" s="17" t="s">
        <v>84</v>
      </c>
      <c r="E367" s="17">
        <f>'Pielikums nr.1'!M61</f>
        <v>257729.99999999997</v>
      </c>
    </row>
    <row r="368" spans="1:5" ht="16.5" thickTop="1" thickBot="1" x14ac:dyDescent="0.3">
      <c r="A368" s="56">
        <v>2</v>
      </c>
      <c r="B368" s="56" t="s">
        <v>85</v>
      </c>
      <c r="C368" s="56">
        <v>32130010671</v>
      </c>
      <c r="D368" s="63" t="s">
        <v>86</v>
      </c>
      <c r="E368" s="63">
        <f>'Pielikums nr.1'!M62</f>
        <v>145200</v>
      </c>
    </row>
    <row r="369" spans="3:8" ht="16.5" thickTop="1" x14ac:dyDescent="0.25">
      <c r="C369" s="96" t="s">
        <v>90</v>
      </c>
      <c r="D369" s="96"/>
      <c r="E369" s="73">
        <f>SUM(E367:E368)</f>
        <v>402930</v>
      </c>
    </row>
    <row r="373" spans="3:8" x14ac:dyDescent="0.25">
      <c r="H373" s="71"/>
    </row>
  </sheetData>
  <mergeCells count="192">
    <mergeCell ref="A84:A95"/>
    <mergeCell ref="A79:A83"/>
    <mergeCell ref="A72:A78"/>
    <mergeCell ref="A62:A71"/>
    <mergeCell ref="A54:A61"/>
    <mergeCell ref="A147:A150"/>
    <mergeCell ref="A142:A146"/>
    <mergeCell ref="A134:A141"/>
    <mergeCell ref="A96:A133"/>
    <mergeCell ref="A169:A182"/>
    <mergeCell ref="A163:A168"/>
    <mergeCell ref="A161:A162"/>
    <mergeCell ref="A159:A160"/>
    <mergeCell ref="A151:A158"/>
    <mergeCell ref="A214:A219"/>
    <mergeCell ref="A201:A213"/>
    <mergeCell ref="A195:A200"/>
    <mergeCell ref="A191:A194"/>
    <mergeCell ref="A183:A190"/>
    <mergeCell ref="A249:A252"/>
    <mergeCell ref="A242:A248"/>
    <mergeCell ref="A239:A241"/>
    <mergeCell ref="A222:A238"/>
    <mergeCell ref="A220:A221"/>
    <mergeCell ref="A277:A293"/>
    <mergeCell ref="A266:A275"/>
    <mergeCell ref="A259:A265"/>
    <mergeCell ref="A255:A258"/>
    <mergeCell ref="A253:A254"/>
    <mergeCell ref="A329:A332"/>
    <mergeCell ref="A325:A328"/>
    <mergeCell ref="A321:A324"/>
    <mergeCell ref="A317:A320"/>
    <mergeCell ref="A294:A316"/>
    <mergeCell ref="C369:D369"/>
    <mergeCell ref="A358:A363"/>
    <mergeCell ref="A353:A357"/>
    <mergeCell ref="A340:A352"/>
    <mergeCell ref="A333:A339"/>
    <mergeCell ref="B366:E366"/>
    <mergeCell ref="B317:B320"/>
    <mergeCell ref="D321:D324"/>
    <mergeCell ref="E321:E324"/>
    <mergeCell ref="B321:B324"/>
    <mergeCell ref="D40:D43"/>
    <mergeCell ref="E40:E43"/>
    <mergeCell ref="B40:B43"/>
    <mergeCell ref="C365:D365"/>
    <mergeCell ref="D353:D357"/>
    <mergeCell ref="E353:E357"/>
    <mergeCell ref="B353:B357"/>
    <mergeCell ref="D358:D363"/>
    <mergeCell ref="E358:E363"/>
    <mergeCell ref="B358:B363"/>
    <mergeCell ref="E333:E339"/>
    <mergeCell ref="D333:D339"/>
    <mergeCell ref="B333:B339"/>
    <mergeCell ref="E340:E352"/>
    <mergeCell ref="D340:D352"/>
    <mergeCell ref="B340:B352"/>
    <mergeCell ref="D325:D328"/>
    <mergeCell ref="E325:E328"/>
    <mergeCell ref="B325:B328"/>
    <mergeCell ref="E329:E332"/>
    <mergeCell ref="D329:D332"/>
    <mergeCell ref="B329:B332"/>
    <mergeCell ref="E317:E320"/>
    <mergeCell ref="D317:D320"/>
    <mergeCell ref="B277:B293"/>
    <mergeCell ref="D277:D293"/>
    <mergeCell ref="E277:E293"/>
    <mergeCell ref="B294:B316"/>
    <mergeCell ref="D294:D316"/>
    <mergeCell ref="E294:E316"/>
    <mergeCell ref="B259:B265"/>
    <mergeCell ref="D259:D265"/>
    <mergeCell ref="E259:E265"/>
    <mergeCell ref="B266:B275"/>
    <mergeCell ref="D266:D275"/>
    <mergeCell ref="E266:E275"/>
    <mergeCell ref="D255:D258"/>
    <mergeCell ref="B255:B258"/>
    <mergeCell ref="E255:E258"/>
    <mergeCell ref="C37:D37"/>
    <mergeCell ref="E6:E9"/>
    <mergeCell ref="D6:D9"/>
    <mergeCell ref="B6:B9"/>
    <mergeCell ref="B10:B17"/>
    <mergeCell ref="D10:D17"/>
    <mergeCell ref="E10:E17"/>
    <mergeCell ref="D253:D254"/>
    <mergeCell ref="E253:E254"/>
    <mergeCell ref="B253:B254"/>
    <mergeCell ref="D242:D248"/>
    <mergeCell ref="E242:E248"/>
    <mergeCell ref="B242:B248"/>
    <mergeCell ref="D249:D252"/>
    <mergeCell ref="E249:E252"/>
    <mergeCell ref="B249:B252"/>
    <mergeCell ref="E222:E238"/>
    <mergeCell ref="D222:D238"/>
    <mergeCell ref="B222:B238"/>
    <mergeCell ref="D239:D241"/>
    <mergeCell ref="B239:B241"/>
    <mergeCell ref="E239:E241"/>
    <mergeCell ref="D214:D219"/>
    <mergeCell ref="B214:B219"/>
    <mergeCell ref="E214:E219"/>
    <mergeCell ref="D220:D221"/>
    <mergeCell ref="B220:B221"/>
    <mergeCell ref="E220:E221"/>
    <mergeCell ref="D195:D200"/>
    <mergeCell ref="E195:E200"/>
    <mergeCell ref="B195:B200"/>
    <mergeCell ref="D201:D213"/>
    <mergeCell ref="B201:B213"/>
    <mergeCell ref="E201:E213"/>
    <mergeCell ref="D183:D190"/>
    <mergeCell ref="B183:B190"/>
    <mergeCell ref="E183:E190"/>
    <mergeCell ref="D191:D194"/>
    <mergeCell ref="E191:E194"/>
    <mergeCell ref="B191:B194"/>
    <mergeCell ref="E163:E168"/>
    <mergeCell ref="D163:D168"/>
    <mergeCell ref="B163:B168"/>
    <mergeCell ref="D169:D182"/>
    <mergeCell ref="E169:E182"/>
    <mergeCell ref="B169:B182"/>
    <mergeCell ref="E159:E160"/>
    <mergeCell ref="D159:D160"/>
    <mergeCell ref="B159:B160"/>
    <mergeCell ref="D161:D162"/>
    <mergeCell ref="B161:B162"/>
    <mergeCell ref="E161:E162"/>
    <mergeCell ref="E151:E158"/>
    <mergeCell ref="D151:D158"/>
    <mergeCell ref="B151:B158"/>
    <mergeCell ref="B54:B61"/>
    <mergeCell ref="D54:D61"/>
    <mergeCell ref="E54:E61"/>
    <mergeCell ref="B62:B71"/>
    <mergeCell ref="D62:D71"/>
    <mergeCell ref="E62:E71"/>
    <mergeCell ref="B44:B53"/>
    <mergeCell ref="D44:D53"/>
    <mergeCell ref="E44:E53"/>
    <mergeCell ref="B147:B150"/>
    <mergeCell ref="D147:D150"/>
    <mergeCell ref="E147:E150"/>
    <mergeCell ref="D134:D141"/>
    <mergeCell ref="B134:B141"/>
    <mergeCell ref="E142:E146"/>
    <mergeCell ref="D142:D146"/>
    <mergeCell ref="B142:B146"/>
    <mergeCell ref="E134:E141"/>
    <mergeCell ref="D84:D95"/>
    <mergeCell ref="B84:B95"/>
    <mergeCell ref="E84:E95"/>
    <mergeCell ref="B96:B133"/>
    <mergeCell ref="D96:D133"/>
    <mergeCell ref="E96:E133"/>
    <mergeCell ref="E72:E78"/>
    <mergeCell ref="B72:B78"/>
    <mergeCell ref="D72:D78"/>
    <mergeCell ref="D79:D83"/>
    <mergeCell ref="E79:E83"/>
    <mergeCell ref="B79:B83"/>
    <mergeCell ref="A44:A53"/>
    <mergeCell ref="A40:A43"/>
    <mergeCell ref="A33:A34"/>
    <mergeCell ref="A29:A32"/>
    <mergeCell ref="A2:E2"/>
    <mergeCell ref="D1:E1"/>
    <mergeCell ref="E18:E25"/>
    <mergeCell ref="B18:B25"/>
    <mergeCell ref="D18:D25"/>
    <mergeCell ref="B5:E5"/>
    <mergeCell ref="A26:A27"/>
    <mergeCell ref="A18:A25"/>
    <mergeCell ref="A10:A17"/>
    <mergeCell ref="A6:A9"/>
    <mergeCell ref="D26:D27"/>
    <mergeCell ref="E26:E27"/>
    <mergeCell ref="B26:B27"/>
    <mergeCell ref="E29:E32"/>
    <mergeCell ref="D29:D32"/>
    <mergeCell ref="B29:B32"/>
    <mergeCell ref="B33:B34"/>
    <mergeCell ref="D33:D34"/>
    <mergeCell ref="E33:E34"/>
    <mergeCell ref="B38:E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73ED1-0FF2-40B7-873D-A5B3F8323BE8}">
  <dimension ref="A1:N58"/>
  <sheetViews>
    <sheetView tabSelected="1" workbookViewId="0">
      <selection activeCell="A2" sqref="A2:K2"/>
    </sheetView>
  </sheetViews>
  <sheetFormatPr defaultRowHeight="15" x14ac:dyDescent="0.25"/>
  <cols>
    <col min="1" max="1" width="14.28515625" style="23" customWidth="1"/>
    <col min="2" max="2" width="12.85546875" style="23" customWidth="1"/>
    <col min="3" max="3" width="11.42578125" style="23" customWidth="1"/>
    <col min="4" max="4" width="17.140625" style="23" customWidth="1"/>
    <col min="5" max="5" width="10.85546875" style="23" customWidth="1"/>
    <col min="6" max="6" width="13.140625" style="23" customWidth="1"/>
    <col min="7" max="7" width="15.140625" style="23" customWidth="1"/>
    <col min="8" max="8" width="10.42578125" style="23" customWidth="1"/>
    <col min="9" max="9" width="12" style="23" customWidth="1"/>
    <col min="10" max="10" width="13" style="23" customWidth="1"/>
    <col min="11" max="11" width="11.5703125" style="23" customWidth="1"/>
    <col min="12" max="16384" width="9.140625" style="23"/>
  </cols>
  <sheetData>
    <row r="1" spans="1:14" x14ac:dyDescent="0.25">
      <c r="J1" s="8" t="s">
        <v>102</v>
      </c>
      <c r="K1" s="7"/>
    </row>
    <row r="2" spans="1:14" ht="15.75" x14ac:dyDescent="0.25">
      <c r="A2" s="14" t="s">
        <v>92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4" ht="9.75" customHeight="1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4" ht="76.5" customHeight="1" x14ac:dyDescent="0.25">
      <c r="A4" s="32" t="s">
        <v>43</v>
      </c>
      <c r="B4" s="32" t="s">
        <v>45</v>
      </c>
      <c r="C4" s="32" t="s">
        <v>44</v>
      </c>
      <c r="D4" s="32" t="s">
        <v>46</v>
      </c>
      <c r="E4" s="32" t="s">
        <v>47</v>
      </c>
      <c r="F4" s="32" t="s">
        <v>48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</row>
    <row r="5" spans="1:14" ht="18.75" customHeight="1" x14ac:dyDescent="0.25">
      <c r="A5" s="13" t="s">
        <v>94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76"/>
      <c r="M5" s="76"/>
      <c r="N5" s="76"/>
    </row>
    <row r="6" spans="1:14" x14ac:dyDescent="0.25">
      <c r="A6" s="27" t="s">
        <v>20</v>
      </c>
      <c r="B6" s="26">
        <f>'Pielikums nr.1'!D6*18.99</f>
        <v>28484.999999999996</v>
      </c>
      <c r="C6" s="26">
        <f>'Pielikums nr.1'!D6*0.15*9.8</f>
        <v>2205</v>
      </c>
      <c r="D6" s="26">
        <f>('Pielikums nr.1'!D6*0.3*34.59)*1.45</f>
        <v>22569.975000000002</v>
      </c>
      <c r="E6" s="26">
        <f>('Pielikums nr.1'!D6*0.3*20.87)*1.45*1.05</f>
        <v>14298.55875</v>
      </c>
      <c r="F6" s="26">
        <f t="shared" ref="F6:F58" si="0">B6+C6+D6+E6</f>
        <v>67558.533750000002</v>
      </c>
      <c r="G6" s="26">
        <f t="shared" ref="G6:G58" si="1">F6-(F6*0.6)</f>
        <v>27023.413500000002</v>
      </c>
      <c r="H6" s="26">
        <f>'Pielikums nr.1'!J6</f>
        <v>0</v>
      </c>
      <c r="I6" s="26">
        <v>0</v>
      </c>
      <c r="J6" s="26">
        <f>'Pielikums nr.1'!L6</f>
        <v>0</v>
      </c>
      <c r="K6" s="26">
        <f>G6+H6+I6+J6</f>
        <v>27023.413500000002</v>
      </c>
    </row>
    <row r="7" spans="1:14" x14ac:dyDescent="0.25">
      <c r="A7" s="27" t="s">
        <v>21</v>
      </c>
      <c r="B7" s="26">
        <f>'Pielikums nr.1'!D7*18.99</f>
        <v>90202.499999999985</v>
      </c>
      <c r="C7" s="26">
        <f>'Pielikums nr.1'!D7*0.15*9.8</f>
        <v>6982.5000000000009</v>
      </c>
      <c r="D7" s="26">
        <f>('Pielikums nr.1'!D7*0.3*34.59)*1.45</f>
        <v>71471.587500000009</v>
      </c>
      <c r="E7" s="26">
        <f>('Pielikums nr.1'!D7*0.3*20.87)*1.45*1.05</f>
        <v>45278.769374999996</v>
      </c>
      <c r="F7" s="26">
        <f t="shared" si="0"/>
        <v>213935.356875</v>
      </c>
      <c r="G7" s="26">
        <f t="shared" si="1"/>
        <v>85574.142749999999</v>
      </c>
      <c r="H7" s="26">
        <f>'Pielikums nr.1'!J7</f>
        <v>0</v>
      </c>
      <c r="I7" s="26">
        <v>0</v>
      </c>
      <c r="J7" s="26">
        <f>'Pielikums nr.1'!L7</f>
        <v>0</v>
      </c>
      <c r="K7" s="26">
        <f>G7+H7+I7+J7</f>
        <v>85574.142749999999</v>
      </c>
    </row>
    <row r="8" spans="1:14" x14ac:dyDescent="0.25">
      <c r="A8" s="27" t="s">
        <v>27</v>
      </c>
      <c r="B8" s="26">
        <f>'Pielikums nr.1'!D8*18.99</f>
        <v>28484.999999999996</v>
      </c>
      <c r="C8" s="26">
        <f>'Pielikums nr.1'!D8*0.15*9.8</f>
        <v>2205</v>
      </c>
      <c r="D8" s="26">
        <f>('Pielikums nr.1'!D8*0.3*34.59)*1.45</f>
        <v>22569.975000000002</v>
      </c>
      <c r="E8" s="26">
        <f>('Pielikums nr.1'!D8*0.3*20.87)*1.45*1.05</f>
        <v>14298.55875</v>
      </c>
      <c r="F8" s="26">
        <f t="shared" si="0"/>
        <v>67558.533750000002</v>
      </c>
      <c r="G8" s="26">
        <f t="shared" si="1"/>
        <v>27023.413500000002</v>
      </c>
      <c r="H8" s="26">
        <f>'Pielikums nr.1'!J8</f>
        <v>0</v>
      </c>
      <c r="I8" s="26">
        <v>0</v>
      </c>
      <c r="J8" s="26">
        <f>'Pielikums nr.1'!L8</f>
        <v>0</v>
      </c>
      <c r="K8" s="26">
        <f>G8+H8+I8+J8</f>
        <v>27023.413500000002</v>
      </c>
    </row>
    <row r="9" spans="1:14" x14ac:dyDescent="0.25">
      <c r="A9" s="27" t="s">
        <v>33</v>
      </c>
      <c r="B9" s="26">
        <f>'Pielikums nr.1'!D9*18.99</f>
        <v>4747.5</v>
      </c>
      <c r="C9" s="26">
        <f>'Pielikums nr.1'!D9*0.15*9.8</f>
        <v>367.5</v>
      </c>
      <c r="D9" s="26">
        <f>('Pielikums nr.1'!D9*0.3*34.59)*1.45</f>
        <v>3761.6625000000004</v>
      </c>
      <c r="E9" s="26">
        <f>('Pielikums nr.1'!D9*0.3*20.87)*1.45*1.05</f>
        <v>2383.0931249999999</v>
      </c>
      <c r="F9" s="26">
        <f t="shared" si="0"/>
        <v>11259.755625</v>
      </c>
      <c r="G9" s="26">
        <f t="shared" si="1"/>
        <v>4503.9022500000001</v>
      </c>
      <c r="H9" s="26">
        <f>'Pielikums nr.1'!J9</f>
        <v>0</v>
      </c>
      <c r="I9" s="26">
        <v>0</v>
      </c>
      <c r="J9" s="26">
        <f>'Pielikums nr.1'!L9</f>
        <v>0</v>
      </c>
      <c r="K9" s="26">
        <f>G9+H9+I9+J9</f>
        <v>4503.9022500000001</v>
      </c>
    </row>
    <row r="10" spans="1:14" x14ac:dyDescent="0.25">
      <c r="A10" s="27" t="s">
        <v>38</v>
      </c>
      <c r="B10" s="26">
        <f>'Pielikums nr.1'!D10*18.99</f>
        <v>5696.9999999999991</v>
      </c>
      <c r="C10" s="26">
        <f>'Pielikums nr.1'!D10*0.15*9.8</f>
        <v>441.00000000000006</v>
      </c>
      <c r="D10" s="26">
        <f>('Pielikums nr.1'!D10*0.3*34.59)*1.45</f>
        <v>4513.9950000000008</v>
      </c>
      <c r="E10" s="26">
        <f>('Pielikums nr.1'!D10*0.3*20.87)*1.45*1.05</f>
        <v>2859.7117500000004</v>
      </c>
      <c r="F10" s="26">
        <f t="shared" si="0"/>
        <v>13511.706749999999</v>
      </c>
      <c r="G10" s="26">
        <f t="shared" si="1"/>
        <v>5404.6827000000003</v>
      </c>
      <c r="H10" s="26">
        <f>'Pielikums nr.1'!J10</f>
        <v>0</v>
      </c>
      <c r="I10" s="26">
        <v>0</v>
      </c>
      <c r="J10" s="26">
        <f>'Pielikums nr.1'!L10</f>
        <v>0</v>
      </c>
      <c r="K10" s="26">
        <f>G10+H10+I10+J10</f>
        <v>5404.6827000000003</v>
      </c>
    </row>
    <row r="11" spans="1:14" x14ac:dyDescent="0.25">
      <c r="A11" s="27" t="s">
        <v>39</v>
      </c>
      <c r="B11" s="26">
        <f>'Pielikums nr.1'!D11*18.99</f>
        <v>26585.999999999996</v>
      </c>
      <c r="C11" s="26">
        <f>'Pielikums nr.1'!D11*0.15*9.8</f>
        <v>2058</v>
      </c>
      <c r="D11" s="26">
        <f>('Pielikums nr.1'!D11*0.3*34.59)*1.45</f>
        <v>21065.31</v>
      </c>
      <c r="E11" s="26">
        <f>('Pielikums nr.1'!D11*0.3*20.87)*1.45*1.05</f>
        <v>13345.3215</v>
      </c>
      <c r="F11" s="26">
        <f t="shared" si="0"/>
        <v>63054.631499999996</v>
      </c>
      <c r="G11" s="26">
        <f t="shared" si="1"/>
        <v>25221.852599999998</v>
      </c>
      <c r="H11" s="26">
        <f>'Pielikums nr.1'!J11</f>
        <v>0</v>
      </c>
      <c r="I11" s="26">
        <v>0</v>
      </c>
      <c r="J11" s="26">
        <f>'Pielikums nr.1'!L11</f>
        <v>0</v>
      </c>
      <c r="K11" s="26">
        <f>G11+H11+I11+J12</f>
        <v>25221.852599999998</v>
      </c>
    </row>
    <row r="12" spans="1:14" x14ac:dyDescent="0.25">
      <c r="A12" s="27" t="s">
        <v>58</v>
      </c>
      <c r="B12" s="26">
        <f>'Pielikums nr.1'!D12*18.99</f>
        <v>18990</v>
      </c>
      <c r="C12" s="26">
        <f>'Pielikums nr.1'!D12*0.15*9.8</f>
        <v>1470</v>
      </c>
      <c r="D12" s="26">
        <f>('Pielikums nr.1'!D12*0.3*34.59)*1.45</f>
        <v>15046.650000000001</v>
      </c>
      <c r="E12" s="26">
        <f>('Pielikums nr.1'!D12*0.3*20.87)*1.45*1.05</f>
        <v>9532.3724999999995</v>
      </c>
      <c r="F12" s="26">
        <f t="shared" si="0"/>
        <v>45039.022499999999</v>
      </c>
      <c r="G12" s="26">
        <f t="shared" si="1"/>
        <v>18015.609</v>
      </c>
      <c r="H12" s="26">
        <f>'Pielikums nr.1'!J12</f>
        <v>0</v>
      </c>
      <c r="I12" s="26">
        <v>0</v>
      </c>
      <c r="J12" s="26">
        <f>'Pielikums nr.1'!L11</f>
        <v>0</v>
      </c>
      <c r="K12" s="26">
        <f t="shared" ref="K12" si="2">G12+H12+I12+J13</f>
        <v>18015.609</v>
      </c>
    </row>
    <row r="13" spans="1:14" x14ac:dyDescent="0.25">
      <c r="A13" s="27" t="s">
        <v>60</v>
      </c>
      <c r="B13" s="26">
        <f>'Pielikums nr.1'!D13*18.99</f>
        <v>14242.499999999998</v>
      </c>
      <c r="C13" s="26">
        <f>'Pielikums nr.1'!D13*0.15*9.8</f>
        <v>1102.5</v>
      </c>
      <c r="D13" s="26">
        <f>('Pielikums nr.1'!D13*0.3*34.59)*1.45</f>
        <v>11284.987500000001</v>
      </c>
      <c r="E13" s="26">
        <f>('Pielikums nr.1'!D13*0.3*20.87)*1.45*1.05</f>
        <v>7149.2793750000001</v>
      </c>
      <c r="F13" s="26">
        <f t="shared" si="0"/>
        <v>33779.266875000001</v>
      </c>
      <c r="G13" s="26">
        <f t="shared" si="1"/>
        <v>13511.706750000001</v>
      </c>
      <c r="H13" s="26">
        <f>'Pielikums nr.1'!J13</f>
        <v>0</v>
      </c>
      <c r="I13" s="26">
        <v>0</v>
      </c>
      <c r="J13" s="26">
        <f>'Pielikums nr.1'!L12</f>
        <v>0</v>
      </c>
      <c r="K13" s="26">
        <f>G13+H13+I13+J15</f>
        <v>13511.706750000001</v>
      </c>
    </row>
    <row r="14" spans="1:14" x14ac:dyDescent="0.25">
      <c r="A14" s="27" t="s">
        <v>69</v>
      </c>
      <c r="B14" s="26">
        <f>'Pielikums nr.1'!D14*18.99</f>
        <v>26576.504999999997</v>
      </c>
      <c r="C14" s="26">
        <f>'Pielikums nr.1'!D14*0.15*9.8</f>
        <v>2057.2649999999999</v>
      </c>
      <c r="D14" s="26">
        <f>('Pielikums nr.1'!D14*0.3*34.59)*1.45</f>
        <v>21057.786674999999</v>
      </c>
      <c r="E14" s="26">
        <f>('Pielikums nr.1'!D14*0.3*20.87)*1.45*1.05</f>
        <v>13340.555313749999</v>
      </c>
      <c r="F14" s="26">
        <f t="shared" si="0"/>
        <v>63032.111988749995</v>
      </c>
      <c r="G14" s="26">
        <f t="shared" si="1"/>
        <v>25212.844795500001</v>
      </c>
      <c r="H14" s="26">
        <f>'Pielikums nr.1'!J14</f>
        <v>0</v>
      </c>
      <c r="I14" s="26">
        <v>0</v>
      </c>
      <c r="J14" s="26">
        <f>'Pielikums nr.1'!L13</f>
        <v>0</v>
      </c>
      <c r="K14" s="26">
        <f>G14+H14+I14+J18</f>
        <v>25212.844795500001</v>
      </c>
    </row>
    <row r="15" spans="1:14" ht="18.75" customHeight="1" x14ac:dyDescent="0.25">
      <c r="A15" s="13" t="s">
        <v>95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4" ht="15" customHeight="1" x14ac:dyDescent="0.25">
      <c r="A16" s="25" t="s">
        <v>69</v>
      </c>
      <c r="B16" s="16">
        <v>0</v>
      </c>
      <c r="C16" s="16">
        <v>0</v>
      </c>
      <c r="D16" s="18">
        <f>('Pielikums nr.1'!D17*0.3*46.12)*1.45</f>
        <v>7673.7914999999994</v>
      </c>
      <c r="E16" s="18">
        <f>('Pielikums nr.1'!D17*0.3*20.87)*1.45*1.05</f>
        <v>3646.1324812500002</v>
      </c>
      <c r="F16" s="18">
        <f t="shared" si="0"/>
        <v>11319.92398125</v>
      </c>
      <c r="G16" s="18">
        <f t="shared" si="1"/>
        <v>4527.9695925000005</v>
      </c>
      <c r="H16" s="18">
        <f>'Pielikums nr.1'!J17</f>
        <v>0</v>
      </c>
      <c r="I16" s="16">
        <v>0</v>
      </c>
      <c r="J16" s="18">
        <f>'Pielikums nr.1'!L17</f>
        <v>0</v>
      </c>
      <c r="K16" s="18">
        <f t="shared" ref="K16:K58" si="3">G16+H16+I16+J16</f>
        <v>4527.9695925000005</v>
      </c>
    </row>
    <row r="17" spans="1:11" ht="15" customHeight="1" x14ac:dyDescent="0.25">
      <c r="A17" s="25" t="s">
        <v>89</v>
      </c>
      <c r="B17" s="16">
        <v>0</v>
      </c>
      <c r="C17" s="16">
        <v>0</v>
      </c>
      <c r="D17" s="18">
        <f>('Pielikums nr.1'!D18*0.3*46.12)*1.45</f>
        <v>40124.400000000001</v>
      </c>
      <c r="E17" s="18">
        <f>('Pielikums nr.1'!D18*0.3*20.87)*1.45*1.05</f>
        <v>19064.744999999999</v>
      </c>
      <c r="F17" s="18">
        <f t="shared" si="0"/>
        <v>59189.145000000004</v>
      </c>
      <c r="G17" s="18">
        <f t="shared" si="1"/>
        <v>23675.658000000003</v>
      </c>
      <c r="H17" s="18">
        <f>'Pielikums nr.1'!J18</f>
        <v>0</v>
      </c>
      <c r="I17" s="16">
        <v>0</v>
      </c>
      <c r="J17" s="18">
        <f>'Pielikums nr.1'!L18</f>
        <v>0</v>
      </c>
      <c r="K17" s="18">
        <f t="shared" si="3"/>
        <v>23675.658000000003</v>
      </c>
    </row>
    <row r="18" spans="1:11" x14ac:dyDescent="0.25">
      <c r="A18" s="25" t="s">
        <v>17</v>
      </c>
      <c r="B18" s="16">
        <v>0</v>
      </c>
      <c r="C18" s="16">
        <v>0</v>
      </c>
      <c r="D18" s="18">
        <f>('Pielikums nr.1'!D19*0.3*46.12)*1.45</f>
        <v>108335.87999999999</v>
      </c>
      <c r="E18" s="18">
        <f>('Pielikums nr.1'!D19*0.3*20.87)*1.45*1.05</f>
        <v>51474.811499999996</v>
      </c>
      <c r="F18" s="18">
        <f t="shared" si="0"/>
        <v>159810.69149999999</v>
      </c>
      <c r="G18" s="18">
        <f t="shared" si="1"/>
        <v>63924.276599999997</v>
      </c>
      <c r="H18" s="18">
        <f>'Pielikums nr.1'!J19</f>
        <v>1402.5</v>
      </c>
      <c r="I18" s="16">
        <v>0</v>
      </c>
      <c r="J18" s="18">
        <f>'Pielikums nr.1'!L19</f>
        <v>0</v>
      </c>
      <c r="K18" s="18">
        <f t="shared" si="3"/>
        <v>65326.776599999997</v>
      </c>
    </row>
    <row r="19" spans="1:11" ht="33.75" x14ac:dyDescent="0.25">
      <c r="A19" s="25" t="s">
        <v>18</v>
      </c>
      <c r="B19" s="16">
        <v>0</v>
      </c>
      <c r="C19" s="16">
        <v>0</v>
      </c>
      <c r="D19" s="18">
        <f>('Pielikums nr.1'!D20*0.3*46.12)*1.45</f>
        <v>190590.9</v>
      </c>
      <c r="E19" s="18">
        <f>('Pielikums nr.1'!D20*0.3*20.87)*1.45*1.05</f>
        <v>90557.538749999992</v>
      </c>
      <c r="F19" s="18">
        <f t="shared" si="0"/>
        <v>281148.43874999997</v>
      </c>
      <c r="G19" s="18">
        <f t="shared" si="1"/>
        <v>112459.37549999999</v>
      </c>
      <c r="H19" s="18">
        <f>'Pielikums nr.1'!J20</f>
        <v>1496</v>
      </c>
      <c r="I19" s="16">
        <v>0</v>
      </c>
      <c r="J19" s="18">
        <f>'Pielikums nr.1'!L20</f>
        <v>343.56</v>
      </c>
      <c r="K19" s="18">
        <f t="shared" si="3"/>
        <v>114298.93549999999</v>
      </c>
    </row>
    <row r="20" spans="1:11" ht="22.5" x14ac:dyDescent="0.25">
      <c r="A20" s="25" t="s">
        <v>19</v>
      </c>
      <c r="B20" s="16">
        <v>0</v>
      </c>
      <c r="C20" s="16">
        <v>0</v>
      </c>
      <c r="D20" s="18">
        <f>('Pielikums nr.1'!D21*0.3*46.12)*1.45</f>
        <v>81251.909999999989</v>
      </c>
      <c r="E20" s="18">
        <f>('Pielikums nr.1'!D21*0.3*20.87)*1.45*1.05</f>
        <v>38606.108625000008</v>
      </c>
      <c r="F20" s="18">
        <f t="shared" si="0"/>
        <v>119858.018625</v>
      </c>
      <c r="G20" s="18">
        <f t="shared" si="1"/>
        <v>47943.207450000002</v>
      </c>
      <c r="H20" s="18">
        <f>'Pielikums nr.1'!J21</f>
        <v>5610</v>
      </c>
      <c r="I20" s="16">
        <v>0</v>
      </c>
      <c r="J20" s="18">
        <f>'Pielikums nr.1'!L21</f>
        <v>2061.36</v>
      </c>
      <c r="K20" s="18">
        <f t="shared" si="3"/>
        <v>55614.567450000002</v>
      </c>
    </row>
    <row r="21" spans="1:11" x14ac:dyDescent="0.25">
      <c r="A21" s="27" t="s">
        <v>20</v>
      </c>
      <c r="B21" s="16">
        <v>0</v>
      </c>
      <c r="C21" s="16">
        <v>0</v>
      </c>
      <c r="D21" s="18">
        <f>('Pielikums nr.1'!D22*0.3*46.12)*1.45</f>
        <v>10031.1</v>
      </c>
      <c r="E21" s="18">
        <f>('Pielikums nr.1'!D22*0.3*20.87)*1.45*1.05</f>
        <v>4766.1862499999997</v>
      </c>
      <c r="F21" s="18">
        <f t="shared" si="0"/>
        <v>14797.286250000001</v>
      </c>
      <c r="G21" s="18">
        <f t="shared" si="1"/>
        <v>5918.9145000000008</v>
      </c>
      <c r="H21" s="18">
        <f>'Pielikums nr.1'!J22</f>
        <v>0</v>
      </c>
      <c r="I21" s="16">
        <v>0</v>
      </c>
      <c r="J21" s="18">
        <f>'Pielikums nr.1'!L22</f>
        <v>0</v>
      </c>
      <c r="K21" s="18">
        <f t="shared" si="3"/>
        <v>5918.9145000000008</v>
      </c>
    </row>
    <row r="22" spans="1:11" ht="22.5" x14ac:dyDescent="0.25">
      <c r="A22" s="25" t="s">
        <v>21</v>
      </c>
      <c r="B22" s="16">
        <v>0</v>
      </c>
      <c r="C22" s="16">
        <v>0</v>
      </c>
      <c r="D22" s="18">
        <f>('Pielikums nr.1'!D23*0.3*46.12)*1.45</f>
        <v>25077.75</v>
      </c>
      <c r="E22" s="18">
        <f>('Pielikums nr.1'!D23*0.3*20.87)*1.45*1.05</f>
        <v>11915.465625000001</v>
      </c>
      <c r="F22" s="18">
        <f t="shared" si="0"/>
        <v>36993.215624999997</v>
      </c>
      <c r="G22" s="18">
        <f t="shared" si="1"/>
        <v>14797.286250000001</v>
      </c>
      <c r="H22" s="18">
        <f>'Pielikums nr.1'!J23</f>
        <v>0</v>
      </c>
      <c r="I22" s="16">
        <v>0</v>
      </c>
      <c r="J22" s="18">
        <f>'Pielikums nr.1'!L23</f>
        <v>0</v>
      </c>
      <c r="K22" s="18">
        <f t="shared" si="3"/>
        <v>14797.286250000001</v>
      </c>
    </row>
    <row r="23" spans="1:11" ht="22.5" x14ac:dyDescent="0.25">
      <c r="A23" s="25" t="s">
        <v>22</v>
      </c>
      <c r="B23" s="16">
        <v>0</v>
      </c>
      <c r="C23" s="16">
        <v>0</v>
      </c>
      <c r="D23" s="18">
        <f>('Pielikums nr.1'!D24*0.3*46.12)*1.45</f>
        <v>36111.96</v>
      </c>
      <c r="E23" s="18">
        <f>('Pielikums nr.1'!D24*0.3*20.87)*1.45*1.05</f>
        <v>17158.270500000002</v>
      </c>
      <c r="F23" s="18">
        <f t="shared" si="0"/>
        <v>53270.230500000005</v>
      </c>
      <c r="G23" s="18">
        <f t="shared" si="1"/>
        <v>21308.092200000003</v>
      </c>
      <c r="H23" s="18">
        <f>'Pielikums nr.1'!J24</f>
        <v>0</v>
      </c>
      <c r="I23" s="16">
        <v>0</v>
      </c>
      <c r="J23" s="18">
        <f>'Pielikums nr.1'!L24</f>
        <v>0</v>
      </c>
      <c r="K23" s="18">
        <f t="shared" si="3"/>
        <v>21308.092200000003</v>
      </c>
    </row>
    <row r="24" spans="1:11" ht="22.5" x14ac:dyDescent="0.25">
      <c r="A24" s="25" t="s">
        <v>23</v>
      </c>
      <c r="B24" s="16">
        <v>0</v>
      </c>
      <c r="C24" s="16">
        <v>0</v>
      </c>
      <c r="D24" s="18">
        <f>('Pielikums nr.1'!D25*0.3*46.12)*1.45</f>
        <v>293409.67499999999</v>
      </c>
      <c r="E24" s="18">
        <f>('Pielikums nr.1'!D25*0.3*20.87)*1.45*1.05</f>
        <v>139410.9478125</v>
      </c>
      <c r="F24" s="18">
        <f t="shared" si="0"/>
        <v>432820.62281249999</v>
      </c>
      <c r="G24" s="18">
        <f t="shared" si="1"/>
        <v>173128.249125</v>
      </c>
      <c r="H24" s="18">
        <f>'Pielikums nr.1'!J25</f>
        <v>2805</v>
      </c>
      <c r="I24" s="16">
        <v>0</v>
      </c>
      <c r="J24" s="18">
        <f>'Pielikums nr.1'!L25</f>
        <v>858.9</v>
      </c>
      <c r="K24" s="18">
        <f t="shared" si="3"/>
        <v>176792.149125</v>
      </c>
    </row>
    <row r="25" spans="1:11" x14ac:dyDescent="0.25">
      <c r="A25" s="25" t="s">
        <v>24</v>
      </c>
      <c r="B25" s="16">
        <v>0</v>
      </c>
      <c r="C25" s="16">
        <v>0</v>
      </c>
      <c r="D25" s="18">
        <f>('Pielikums nr.1'!D26*0.3*46.12)*1.45</f>
        <v>85264.349999999991</v>
      </c>
      <c r="E25" s="18">
        <f>('Pielikums nr.1'!D26*0.3*20.87)*1.45*1.05</f>
        <v>40512.583124999997</v>
      </c>
      <c r="F25" s="18">
        <f t="shared" si="0"/>
        <v>125776.93312499998</v>
      </c>
      <c r="G25" s="18">
        <f t="shared" si="1"/>
        <v>50310.773249999998</v>
      </c>
      <c r="H25" s="18">
        <f>'Pielikums nr.1'!J26</f>
        <v>0</v>
      </c>
      <c r="I25" s="16">
        <v>0</v>
      </c>
      <c r="J25" s="18">
        <f>'Pielikums nr.1'!L26</f>
        <v>343.56</v>
      </c>
      <c r="K25" s="18">
        <f t="shared" si="3"/>
        <v>50654.333249999996</v>
      </c>
    </row>
    <row r="26" spans="1:11" ht="22.5" x14ac:dyDescent="0.25">
      <c r="A26" s="25" t="s">
        <v>25</v>
      </c>
      <c r="B26" s="16">
        <v>0</v>
      </c>
      <c r="C26" s="16">
        <v>0</v>
      </c>
      <c r="D26" s="18">
        <f>('Pielikums nr.1'!D27*0.3*46.12)*1.45</f>
        <v>100311</v>
      </c>
      <c r="E26" s="18">
        <f>('Pielikums nr.1'!D27*0.3*20.87)*1.45*1.05</f>
        <v>47661.862500000003</v>
      </c>
      <c r="F26" s="18">
        <f t="shared" si="0"/>
        <v>147972.86249999999</v>
      </c>
      <c r="G26" s="18">
        <f t="shared" si="1"/>
        <v>59189.145000000004</v>
      </c>
      <c r="H26" s="18">
        <f>'Pielikums nr.1'!J27</f>
        <v>0</v>
      </c>
      <c r="I26" s="16">
        <v>0</v>
      </c>
      <c r="J26" s="18">
        <f>'Pielikums nr.1'!L27</f>
        <v>171.78</v>
      </c>
      <c r="K26" s="18">
        <f t="shared" si="3"/>
        <v>59360.925000000003</v>
      </c>
    </row>
    <row r="27" spans="1:11" x14ac:dyDescent="0.25">
      <c r="A27" s="25" t="s">
        <v>26</v>
      </c>
      <c r="B27" s="16">
        <v>0</v>
      </c>
      <c r="C27" s="16">
        <v>0</v>
      </c>
      <c r="D27" s="18">
        <f>('Pielikums nr.1'!D28*0.3*46.12)*1.45</f>
        <v>54167.939999999995</v>
      </c>
      <c r="E27" s="18">
        <f>('Pielikums nr.1'!D28*0.3*20.87)*1.45*1.05</f>
        <v>25737.405749999998</v>
      </c>
      <c r="F27" s="18">
        <f t="shared" si="0"/>
        <v>79905.345749999993</v>
      </c>
      <c r="G27" s="18">
        <f t="shared" si="1"/>
        <v>31962.138299999999</v>
      </c>
      <c r="H27" s="18">
        <f>'Pielikums nr.1'!J28</f>
        <v>0</v>
      </c>
      <c r="I27" s="16">
        <v>0</v>
      </c>
      <c r="J27" s="18">
        <f>'Pielikums nr.1'!L28</f>
        <v>0</v>
      </c>
      <c r="K27" s="18">
        <f t="shared" si="3"/>
        <v>31962.138299999999</v>
      </c>
    </row>
    <row r="28" spans="1:11" x14ac:dyDescent="0.25">
      <c r="A28" s="25" t="s">
        <v>27</v>
      </c>
      <c r="B28" s="16">
        <v>0</v>
      </c>
      <c r="C28" s="16">
        <v>0</v>
      </c>
      <c r="D28" s="18">
        <f>('Pielikums nr.1'!D29*0.3*46.12)*1.45</f>
        <v>120373.2</v>
      </c>
      <c r="E28" s="18">
        <f>('Pielikums nr.1'!D29*0.3*20.87)*1.45*1.05</f>
        <v>57194.235000000001</v>
      </c>
      <c r="F28" s="18">
        <f t="shared" si="0"/>
        <v>177567.435</v>
      </c>
      <c r="G28" s="18">
        <f t="shared" si="1"/>
        <v>71026.974000000002</v>
      </c>
      <c r="H28" s="18">
        <f>'Pielikums nr.1'!J29</f>
        <v>0</v>
      </c>
      <c r="I28" s="16">
        <v>0</v>
      </c>
      <c r="J28" s="18">
        <f>'Pielikums nr.1'!L29</f>
        <v>171.78</v>
      </c>
      <c r="K28" s="18">
        <f t="shared" si="3"/>
        <v>71198.754000000001</v>
      </c>
    </row>
    <row r="29" spans="1:11" ht="22.5" x14ac:dyDescent="0.25">
      <c r="A29" s="25" t="s">
        <v>28</v>
      </c>
      <c r="B29" s="16">
        <v>0</v>
      </c>
      <c r="C29" s="16">
        <v>0</v>
      </c>
      <c r="D29" s="18">
        <f>('Pielikums nr.1'!D30*0.3*46.12)*1.45</f>
        <v>54167.939999999995</v>
      </c>
      <c r="E29" s="18">
        <f>('Pielikums nr.1'!D30*0.3*20.87)*1.45*1.05</f>
        <v>25737.405749999998</v>
      </c>
      <c r="F29" s="18">
        <f t="shared" si="0"/>
        <v>79905.345749999993</v>
      </c>
      <c r="G29" s="18">
        <f t="shared" si="1"/>
        <v>31962.138299999999</v>
      </c>
      <c r="H29" s="18">
        <f>'Pielikums nr.1'!J30</f>
        <v>0</v>
      </c>
      <c r="I29" s="16">
        <v>0</v>
      </c>
      <c r="J29" s="18">
        <f>'Pielikums nr.1'!L30</f>
        <v>0</v>
      </c>
      <c r="K29" s="18">
        <f t="shared" si="3"/>
        <v>31962.138299999999</v>
      </c>
    </row>
    <row r="30" spans="1:11" ht="22.5" x14ac:dyDescent="0.25">
      <c r="A30" s="25" t="s">
        <v>29</v>
      </c>
      <c r="B30" s="16">
        <v>0</v>
      </c>
      <c r="C30" s="16">
        <v>0</v>
      </c>
      <c r="D30" s="18">
        <f>('Pielikums nr.1'!D31*0.3*46.12)*1.45</f>
        <v>13541.984999999999</v>
      </c>
      <c r="E30" s="18">
        <f>('Pielikums nr.1'!D31*0.3*20.87)*1.45*1.05</f>
        <v>6434.3514374999995</v>
      </c>
      <c r="F30" s="18">
        <f t="shared" si="0"/>
        <v>19976.336437499998</v>
      </c>
      <c r="G30" s="18">
        <f t="shared" si="1"/>
        <v>7990.5345749999997</v>
      </c>
      <c r="H30" s="18">
        <f>'Pielikums nr.1'!J31</f>
        <v>1402.5</v>
      </c>
      <c r="I30" s="16">
        <v>0</v>
      </c>
      <c r="J30" s="18">
        <f>'Pielikums nr.1'!L31</f>
        <v>0</v>
      </c>
      <c r="K30" s="18">
        <f t="shared" si="3"/>
        <v>9393.0345749999997</v>
      </c>
    </row>
    <row r="31" spans="1:11" x14ac:dyDescent="0.25">
      <c r="A31" s="25" t="s">
        <v>30</v>
      </c>
      <c r="B31" s="16">
        <v>0</v>
      </c>
      <c r="C31" s="16">
        <v>0</v>
      </c>
      <c r="D31" s="18">
        <f>('Pielikums nr.1'!D32*0.3*46.12)*1.45</f>
        <v>110342.09999999999</v>
      </c>
      <c r="E31" s="18">
        <f>('Pielikums nr.1'!D32*0.3*20.87)*1.45*1.05</f>
        <v>52428.048750000002</v>
      </c>
      <c r="F31" s="18">
        <f t="shared" si="0"/>
        <v>162770.14874999999</v>
      </c>
      <c r="G31" s="18">
        <f t="shared" si="1"/>
        <v>65108.059500000003</v>
      </c>
      <c r="H31" s="18">
        <f>'Pielikums nr.1'!J32</f>
        <v>2992</v>
      </c>
      <c r="I31" s="16">
        <v>0</v>
      </c>
      <c r="J31" s="18">
        <f>'Pielikums nr.1'!L32</f>
        <v>0</v>
      </c>
      <c r="K31" s="18">
        <f t="shared" si="3"/>
        <v>68100.059500000003</v>
      </c>
    </row>
    <row r="32" spans="1:11" ht="22.5" x14ac:dyDescent="0.25">
      <c r="A32" s="25" t="s">
        <v>31</v>
      </c>
      <c r="B32" s="16">
        <v>0</v>
      </c>
      <c r="C32" s="16">
        <v>0</v>
      </c>
      <c r="D32" s="18">
        <f>('Pielikums nr.1'!D33*0.3*46.12)*1.45</f>
        <v>280870.8</v>
      </c>
      <c r="E32" s="18">
        <f>('Pielikums nr.1'!D33*0.3*20.87)*1.45*1.05</f>
        <v>133453.215</v>
      </c>
      <c r="F32" s="18">
        <f t="shared" si="0"/>
        <v>414324.01500000001</v>
      </c>
      <c r="G32" s="18">
        <f t="shared" si="1"/>
        <v>165729.60600000003</v>
      </c>
      <c r="H32" s="18">
        <f>'Pielikums nr.1'!J33</f>
        <v>0</v>
      </c>
      <c r="I32" s="16">
        <v>0</v>
      </c>
      <c r="J32" s="18">
        <f>'Pielikums nr.1'!L33</f>
        <v>858.9</v>
      </c>
      <c r="K32" s="18">
        <f t="shared" si="3"/>
        <v>166588.50600000002</v>
      </c>
    </row>
    <row r="33" spans="1:11" x14ac:dyDescent="0.25">
      <c r="A33" s="25" t="s">
        <v>32</v>
      </c>
      <c r="B33" s="16">
        <v>0</v>
      </c>
      <c r="C33" s="16">
        <v>0</v>
      </c>
      <c r="D33" s="18">
        <f>('Pielikums nr.1'!D34*0.3*46.12)*1.45</f>
        <v>135419.85</v>
      </c>
      <c r="E33" s="18">
        <f>('Pielikums nr.1'!D34*0.3*20.87)*1.45*1.05</f>
        <v>64343.514374999999</v>
      </c>
      <c r="F33" s="18">
        <f t="shared" si="0"/>
        <v>199763.364375</v>
      </c>
      <c r="G33" s="18">
        <f t="shared" si="1"/>
        <v>79905.345750000008</v>
      </c>
      <c r="H33" s="18">
        <f>'Pielikums nr.1'!J34</f>
        <v>1402.5</v>
      </c>
      <c r="I33" s="16">
        <v>0</v>
      </c>
      <c r="J33" s="18">
        <f>'Pielikums nr.1'!L34</f>
        <v>171.78</v>
      </c>
      <c r="K33" s="18">
        <f t="shared" si="3"/>
        <v>81479.625750000007</v>
      </c>
    </row>
    <row r="34" spans="1:11" ht="22.5" x14ac:dyDescent="0.25">
      <c r="A34" s="25" t="s">
        <v>33</v>
      </c>
      <c r="B34" s="16">
        <v>0</v>
      </c>
      <c r="C34" s="16">
        <v>0</v>
      </c>
      <c r="D34" s="18">
        <f>('Pielikums nr.1'!D35*0.3*46.12)*1.45</f>
        <v>75233.25</v>
      </c>
      <c r="E34" s="18">
        <f>('Pielikums nr.1'!D35*0.3*20.87)*1.45*1.05</f>
        <v>35746.396874999999</v>
      </c>
      <c r="F34" s="18">
        <f t="shared" si="0"/>
        <v>110979.64687500001</v>
      </c>
      <c r="G34" s="18">
        <f t="shared" si="1"/>
        <v>44391.858749999999</v>
      </c>
      <c r="H34" s="18">
        <f>'Pielikums nr.1'!J35</f>
        <v>0</v>
      </c>
      <c r="I34" s="16">
        <v>0</v>
      </c>
      <c r="J34" s="18">
        <f>'Pielikums nr.1'!L35</f>
        <v>343.56</v>
      </c>
      <c r="K34" s="18">
        <f t="shared" si="3"/>
        <v>44735.418749999997</v>
      </c>
    </row>
    <row r="35" spans="1:11" ht="22.5" x14ac:dyDescent="0.25">
      <c r="A35" s="25" t="s">
        <v>34</v>
      </c>
      <c r="B35" s="16">
        <v>0</v>
      </c>
      <c r="C35" s="16">
        <v>0</v>
      </c>
      <c r="D35" s="18">
        <f>('Pielikums nr.1'!D36*0.3*46.12)*1.45</f>
        <v>153475.82999999999</v>
      </c>
      <c r="E35" s="18">
        <f>('Pielikums nr.1'!D36*0.3*20.87)*1.45*1.05</f>
        <v>72922.649625000005</v>
      </c>
      <c r="F35" s="18">
        <f t="shared" si="0"/>
        <v>226398.47962499998</v>
      </c>
      <c r="G35" s="18">
        <f t="shared" si="1"/>
        <v>90559.391849999985</v>
      </c>
      <c r="H35" s="18">
        <f>'Pielikums nr.1'!J36</f>
        <v>1402.5</v>
      </c>
      <c r="I35" s="16">
        <v>0</v>
      </c>
      <c r="J35" s="18">
        <f>'Pielikums nr.1'!L36</f>
        <v>0</v>
      </c>
      <c r="K35" s="18">
        <f t="shared" si="3"/>
        <v>91961.891849999985</v>
      </c>
    </row>
    <row r="36" spans="1:11" x14ac:dyDescent="0.25">
      <c r="A36" s="25" t="s">
        <v>35</v>
      </c>
      <c r="B36" s="16">
        <v>0</v>
      </c>
      <c r="C36" s="16">
        <v>0</v>
      </c>
      <c r="D36" s="18">
        <f>('Pielikums nr.1'!D37*0.3*46.12)*1.45</f>
        <v>125388.75</v>
      </c>
      <c r="E36" s="18">
        <f>('Pielikums nr.1'!D37*0.3*20.87)*1.45*1.05</f>
        <v>59577.328125</v>
      </c>
      <c r="F36" s="18">
        <f t="shared" si="0"/>
        <v>184966.078125</v>
      </c>
      <c r="G36" s="18">
        <f t="shared" si="1"/>
        <v>73986.431250000009</v>
      </c>
      <c r="H36" s="18">
        <f>'Pielikums nr.1'!J37</f>
        <v>1496</v>
      </c>
      <c r="I36" s="16">
        <v>0</v>
      </c>
      <c r="J36" s="18">
        <f>'Pielikums nr.1'!L37</f>
        <v>0</v>
      </c>
      <c r="K36" s="18">
        <f t="shared" si="3"/>
        <v>75482.431250000009</v>
      </c>
    </row>
    <row r="37" spans="1:11" x14ac:dyDescent="0.25">
      <c r="A37" s="25" t="s">
        <v>36</v>
      </c>
      <c r="B37" s="16">
        <v>0</v>
      </c>
      <c r="C37" s="16">
        <v>0</v>
      </c>
      <c r="D37" s="18">
        <f>('Pielikums nr.1'!D38*0.3*46.12)*1.45</f>
        <v>90279.9</v>
      </c>
      <c r="E37" s="18">
        <f>('Pielikums nr.1'!D38*0.3*20.87)*1.45*1.05</f>
        <v>42895.676250000004</v>
      </c>
      <c r="F37" s="18">
        <f t="shared" si="0"/>
        <v>133175.57624999998</v>
      </c>
      <c r="G37" s="18">
        <f t="shared" si="1"/>
        <v>53270.230499999991</v>
      </c>
      <c r="H37" s="18">
        <f>'Pielikums nr.1'!J38</f>
        <v>0</v>
      </c>
      <c r="I37" s="16">
        <v>0</v>
      </c>
      <c r="J37" s="18">
        <f>'Pielikums nr.1'!L38</f>
        <v>0</v>
      </c>
      <c r="K37" s="18">
        <f t="shared" si="3"/>
        <v>53270.230499999991</v>
      </c>
    </row>
    <row r="38" spans="1:11" ht="22.5" x14ac:dyDescent="0.25">
      <c r="A38" s="25" t="s">
        <v>37</v>
      </c>
      <c r="B38" s="16">
        <v>0</v>
      </c>
      <c r="C38" s="16">
        <v>0</v>
      </c>
      <c r="D38" s="18">
        <f>('Pielikums nr.1'!D39*0.3*46.12)*1.45</f>
        <v>15708.702599999997</v>
      </c>
      <c r="E38" s="18">
        <f>('Pielikums nr.1'!D39*0.3*20.87)*1.45*1.05</f>
        <v>7463.8476674999993</v>
      </c>
      <c r="F38" s="18">
        <f t="shared" si="0"/>
        <v>23172.550267499995</v>
      </c>
      <c r="G38" s="18">
        <f t="shared" si="1"/>
        <v>9269.0201069999985</v>
      </c>
      <c r="H38" s="18">
        <f>'Pielikums nr.1'!J39</f>
        <v>0</v>
      </c>
      <c r="I38" s="16">
        <v>0</v>
      </c>
      <c r="J38" s="18">
        <f>'Pielikums nr.1'!L39</f>
        <v>171.78</v>
      </c>
      <c r="K38" s="18">
        <f t="shared" si="3"/>
        <v>9440.8001069999991</v>
      </c>
    </row>
    <row r="39" spans="1:11" x14ac:dyDescent="0.25">
      <c r="A39" s="27" t="s">
        <v>54</v>
      </c>
      <c r="B39" s="16">
        <v>0</v>
      </c>
      <c r="C39" s="16">
        <v>0</v>
      </c>
      <c r="D39" s="18">
        <f>('Pielikums nr.1'!D40*0.3*46.12)*1.45</f>
        <v>132711.45300000001</v>
      </c>
      <c r="E39" s="18">
        <f>('Pielikums nr.1'!D40*0.3*20.87)*1.45*1.05</f>
        <v>63056.644087499997</v>
      </c>
      <c r="F39" s="18">
        <f t="shared" si="0"/>
        <v>195768.09708750001</v>
      </c>
      <c r="G39" s="18">
        <f t="shared" si="1"/>
        <v>78307.238835000011</v>
      </c>
      <c r="H39" s="18">
        <f>'Pielikums nr.1'!J40</f>
        <v>0</v>
      </c>
      <c r="I39" s="16">
        <v>0</v>
      </c>
      <c r="J39" s="18">
        <f>'Pielikums nr.1'!L40</f>
        <v>0</v>
      </c>
      <c r="K39" s="18">
        <f t="shared" si="3"/>
        <v>78307.238835000011</v>
      </c>
    </row>
    <row r="40" spans="1:11" x14ac:dyDescent="0.25">
      <c r="A40" s="25" t="s">
        <v>55</v>
      </c>
      <c r="B40" s="16">
        <v>0</v>
      </c>
      <c r="C40" s="16">
        <v>0</v>
      </c>
      <c r="D40" s="18">
        <f>('Pielikums nr.1'!D41*0.3*46.12)*1.45</f>
        <v>9027.99</v>
      </c>
      <c r="E40" s="18">
        <f>('Pielikums nr.1'!D41*0.3*20.87)*1.45*1.05</f>
        <v>4289.5676250000006</v>
      </c>
      <c r="F40" s="18">
        <f t="shared" si="0"/>
        <v>13317.557625000001</v>
      </c>
      <c r="G40" s="18">
        <f t="shared" si="1"/>
        <v>5327.0230500000007</v>
      </c>
      <c r="H40" s="18">
        <f>'Pielikums nr.1'!J41</f>
        <v>0</v>
      </c>
      <c r="I40" s="16">
        <v>0</v>
      </c>
      <c r="J40" s="18">
        <f>'Pielikums nr.1'!L41</f>
        <v>171.78</v>
      </c>
      <c r="K40" s="18">
        <f t="shared" si="3"/>
        <v>5498.8030500000004</v>
      </c>
    </row>
    <row r="41" spans="1:11" ht="22.5" x14ac:dyDescent="0.25">
      <c r="A41" s="25" t="s">
        <v>56</v>
      </c>
      <c r="B41" s="16">
        <v>0</v>
      </c>
      <c r="C41" s="16">
        <v>0</v>
      </c>
      <c r="D41" s="18">
        <f>('Pielikums nr.1'!D42*0.3*46.12)*1.45</f>
        <v>54167.939999999995</v>
      </c>
      <c r="E41" s="18">
        <f>('Pielikums nr.1'!D42*0.3*20.87)*1.45*1.05</f>
        <v>25737.405749999998</v>
      </c>
      <c r="F41" s="18">
        <f t="shared" si="0"/>
        <v>79905.345749999993</v>
      </c>
      <c r="G41" s="18">
        <f t="shared" si="1"/>
        <v>31962.138299999999</v>
      </c>
      <c r="H41" s="18">
        <f>'Pielikums nr.1'!J42</f>
        <v>1402.5</v>
      </c>
      <c r="I41" s="16">
        <v>0</v>
      </c>
      <c r="J41" s="18">
        <f>'Pielikums nr.1'!L42</f>
        <v>0</v>
      </c>
      <c r="K41" s="18">
        <f t="shared" si="3"/>
        <v>33364.638299999999</v>
      </c>
    </row>
    <row r="42" spans="1:11" x14ac:dyDescent="0.25">
      <c r="A42" s="27" t="s">
        <v>57</v>
      </c>
      <c r="B42" s="16">
        <v>0</v>
      </c>
      <c r="C42" s="16">
        <v>0</v>
      </c>
      <c r="D42" s="18">
        <f>('Pielikums nr.1'!D43*0.3*46.12)*1.45</f>
        <v>25077.75</v>
      </c>
      <c r="E42" s="18">
        <f>('Pielikums nr.1'!D43*0.3*20.87)*1.45*1.05</f>
        <v>11915.465625000001</v>
      </c>
      <c r="F42" s="18">
        <f t="shared" si="0"/>
        <v>36993.215624999997</v>
      </c>
      <c r="G42" s="18">
        <f t="shared" si="1"/>
        <v>14797.286250000001</v>
      </c>
      <c r="H42" s="18">
        <f>'Pielikums nr.1'!J43</f>
        <v>0</v>
      </c>
      <c r="I42" s="16">
        <v>0</v>
      </c>
      <c r="J42" s="18">
        <f>'Pielikums nr.1'!L43</f>
        <v>0</v>
      </c>
      <c r="K42" s="18">
        <f t="shared" si="3"/>
        <v>14797.286250000001</v>
      </c>
    </row>
    <row r="43" spans="1:11" ht="24" customHeight="1" x14ac:dyDescent="0.25">
      <c r="A43" s="25" t="s">
        <v>59</v>
      </c>
      <c r="B43" s="16">
        <v>0</v>
      </c>
      <c r="C43" s="16">
        <v>0</v>
      </c>
      <c r="D43" s="18">
        <f>('Pielikums nr.1'!D44*0.3*46.12)*1.45</f>
        <v>36111.96</v>
      </c>
      <c r="E43" s="18">
        <f>('Pielikums nr.1'!D44*0.3*20.87)*1.45*1.05</f>
        <v>17158.270500000002</v>
      </c>
      <c r="F43" s="18">
        <f t="shared" si="0"/>
        <v>53270.230500000005</v>
      </c>
      <c r="G43" s="18">
        <f t="shared" si="1"/>
        <v>21308.092200000003</v>
      </c>
      <c r="H43" s="18">
        <f>'Pielikums nr.1'!J44</f>
        <v>0</v>
      </c>
      <c r="I43" s="16">
        <v>0</v>
      </c>
      <c r="J43" s="18">
        <f>'Pielikums nr.1'!L44</f>
        <v>0</v>
      </c>
      <c r="K43" s="18">
        <f t="shared" si="3"/>
        <v>21308.092200000003</v>
      </c>
    </row>
    <row r="44" spans="1:11" x14ac:dyDescent="0.25">
      <c r="A44" s="25" t="s">
        <v>71</v>
      </c>
      <c r="B44" s="16">
        <v>0</v>
      </c>
      <c r="C44" s="16">
        <v>0</v>
      </c>
      <c r="D44" s="18">
        <f>('Pielikums nr.1'!D45*0.3*46.12)*1.45</f>
        <v>55070.739000000001</v>
      </c>
      <c r="E44" s="18">
        <f>('Pielikums nr.1'!D45*0.3*20.87)*1.45*1.05</f>
        <v>26166.3625125</v>
      </c>
      <c r="F44" s="18">
        <f t="shared" si="0"/>
        <v>81237.101512499998</v>
      </c>
      <c r="G44" s="18">
        <f t="shared" si="1"/>
        <v>32494.840604999998</v>
      </c>
      <c r="H44" s="18">
        <f>'Pielikums nr.1'!J45</f>
        <v>0</v>
      </c>
      <c r="I44" s="16">
        <v>0</v>
      </c>
      <c r="J44" s="18">
        <f>'Pielikums nr.1'!L45</f>
        <v>171.78</v>
      </c>
      <c r="K44" s="18">
        <f t="shared" si="3"/>
        <v>32666.620604999996</v>
      </c>
    </row>
    <row r="45" spans="1:11" ht="22.5" x14ac:dyDescent="0.25">
      <c r="A45" s="67" t="s">
        <v>72</v>
      </c>
      <c r="B45" s="16">
        <v>0</v>
      </c>
      <c r="C45" s="16">
        <v>0</v>
      </c>
      <c r="D45" s="18">
        <f>('Pielikums nr.1'!D46*0.3*46.12)*1.45</f>
        <v>71140.561199999996</v>
      </c>
      <c r="E45" s="18">
        <f>('Pielikums nr.1'!D46*0.3*20.87)*1.45*1.05</f>
        <v>33801.792885000003</v>
      </c>
      <c r="F45" s="18">
        <f t="shared" si="0"/>
        <v>104942.354085</v>
      </c>
      <c r="G45" s="18">
        <f t="shared" si="1"/>
        <v>41976.941634000003</v>
      </c>
      <c r="H45" s="18">
        <f>'Pielikums nr.1'!J46</f>
        <v>0</v>
      </c>
      <c r="I45" s="16">
        <v>0</v>
      </c>
      <c r="J45" s="18">
        <f>'Pielikums nr.1'!L46</f>
        <v>0</v>
      </c>
      <c r="K45" s="18">
        <f t="shared" si="3"/>
        <v>41976.941634000003</v>
      </c>
    </row>
    <row r="46" spans="1:11" x14ac:dyDescent="0.25">
      <c r="A46" s="67" t="s">
        <v>73</v>
      </c>
      <c r="B46" s="16">
        <v>0</v>
      </c>
      <c r="C46" s="16">
        <v>0</v>
      </c>
      <c r="D46" s="18">
        <f>('Pielikums nr.1'!D47*0.3*46.12)*1.45</f>
        <v>71772.520499999999</v>
      </c>
      <c r="E46" s="18">
        <f>('Pielikums nr.1'!D47*0.3*20.87)*1.45*1.05</f>
        <v>34102.062618750002</v>
      </c>
      <c r="F46" s="18">
        <f t="shared" si="0"/>
        <v>105874.58311875</v>
      </c>
      <c r="G46" s="18">
        <f t="shared" si="1"/>
        <v>42349.833247500006</v>
      </c>
      <c r="H46" s="18">
        <f>'Pielikums nr.1'!J47</f>
        <v>1402.5</v>
      </c>
      <c r="I46" s="16">
        <v>0</v>
      </c>
      <c r="J46" s="18">
        <f>'Pielikums nr.1'!L47</f>
        <v>0</v>
      </c>
      <c r="K46" s="18">
        <f t="shared" si="3"/>
        <v>43752.333247500006</v>
      </c>
    </row>
    <row r="47" spans="1:11" x14ac:dyDescent="0.25">
      <c r="A47" s="25" t="s">
        <v>74</v>
      </c>
      <c r="B47" s="16">
        <v>0</v>
      </c>
      <c r="C47" s="16">
        <v>0</v>
      </c>
      <c r="D47" s="18">
        <f>('Pielikums nr.1'!D48*0.3*46.12)*1.45</f>
        <v>37626.656099999993</v>
      </c>
      <c r="E47" s="18">
        <f>('Pielikums nr.1'!D48*0.3*20.87)*1.45*1.05</f>
        <v>17877.964623749998</v>
      </c>
      <c r="F47" s="18">
        <f t="shared" si="0"/>
        <v>55504.620723749991</v>
      </c>
      <c r="G47" s="18">
        <f t="shared" si="1"/>
        <v>22201.848289499998</v>
      </c>
      <c r="H47" s="18">
        <f>'Pielikums nr.1'!J48</f>
        <v>31790</v>
      </c>
      <c r="I47" s="16">
        <v>0</v>
      </c>
      <c r="J47" s="18">
        <f>'Pielikums nr.1'!L48</f>
        <v>2576.6999999999998</v>
      </c>
      <c r="K47" s="18">
        <f t="shared" si="3"/>
        <v>56568.548289499995</v>
      </c>
    </row>
    <row r="48" spans="1:11" ht="22.5" x14ac:dyDescent="0.25">
      <c r="A48" s="25" t="s">
        <v>75</v>
      </c>
      <c r="B48" s="16">
        <v>0</v>
      </c>
      <c r="C48" s="16">
        <v>0</v>
      </c>
      <c r="D48" s="18">
        <f>('Pielikums nr.1'!D49*0.3*46.12)*1.45</f>
        <v>193098.67499999999</v>
      </c>
      <c r="E48" s="18">
        <f>('Pielikums nr.1'!D49*0.3*20.87)*1.45*1.05</f>
        <v>91749.085312500014</v>
      </c>
      <c r="F48" s="18">
        <f t="shared" si="0"/>
        <v>284847.7603125</v>
      </c>
      <c r="G48" s="18">
        <f t="shared" si="1"/>
        <v>113939.10412500001</v>
      </c>
      <c r="H48" s="18">
        <f>'Pielikums nr.1'!J49</f>
        <v>3179</v>
      </c>
      <c r="I48" s="16">
        <v>0</v>
      </c>
      <c r="J48" s="18">
        <f>'Pielikums nr.1'!L49</f>
        <v>171.78</v>
      </c>
      <c r="K48" s="18">
        <f t="shared" si="3"/>
        <v>117289.88412500001</v>
      </c>
    </row>
    <row r="49" spans="1:11" x14ac:dyDescent="0.25">
      <c r="A49" s="25" t="s">
        <v>77</v>
      </c>
      <c r="B49" s="16">
        <v>0</v>
      </c>
      <c r="C49" s="16">
        <v>0</v>
      </c>
      <c r="D49" s="18">
        <f>('Pielikums nr.1'!D50*0.3*46.12)*1.45</f>
        <v>315979.64999999997</v>
      </c>
      <c r="E49" s="18">
        <f>('Pielikums nr.1'!D50*0.3*20.87)*1.45*1.05</f>
        <v>150134.86687500001</v>
      </c>
      <c r="F49" s="18">
        <f t="shared" si="0"/>
        <v>466114.51687499997</v>
      </c>
      <c r="G49" s="18">
        <f t="shared" si="1"/>
        <v>186445.80674999999</v>
      </c>
      <c r="H49" s="18">
        <f>'Pielikums nr.1'!J50</f>
        <v>2805</v>
      </c>
      <c r="I49" s="16">
        <v>0</v>
      </c>
      <c r="J49" s="18">
        <f>'Pielikums nr.1'!L50</f>
        <v>0</v>
      </c>
      <c r="K49" s="18">
        <f t="shared" si="3"/>
        <v>189250.80674999999</v>
      </c>
    </row>
    <row r="50" spans="1:11" x14ac:dyDescent="0.25">
      <c r="A50" s="68" t="s">
        <v>79</v>
      </c>
      <c r="B50" s="16">
        <v>0</v>
      </c>
      <c r="C50" s="16">
        <v>0</v>
      </c>
      <c r="D50" s="18">
        <f>('Pielikums nr.1'!D51*0.3*46.12)*1.45</f>
        <v>10833.588</v>
      </c>
      <c r="E50" s="18">
        <f>('Pielikums nr.1'!D51*0.3*20.87)*1.45*1.05</f>
        <v>5147.4811500000005</v>
      </c>
      <c r="F50" s="18">
        <f t="shared" si="0"/>
        <v>15981.069149999999</v>
      </c>
      <c r="G50" s="18">
        <f t="shared" si="1"/>
        <v>6392.4276599999994</v>
      </c>
      <c r="H50" s="18">
        <f>'Pielikums nr.1'!J51</f>
        <v>0</v>
      </c>
      <c r="I50" s="16">
        <v>0</v>
      </c>
      <c r="J50" s="18">
        <f>'Pielikums nr.1'!L51</f>
        <v>343.56</v>
      </c>
      <c r="K50" s="18">
        <f t="shared" si="3"/>
        <v>6735.9876599999998</v>
      </c>
    </row>
    <row r="51" spans="1:11" ht="22.5" x14ac:dyDescent="0.25">
      <c r="A51" s="69" t="s">
        <v>81</v>
      </c>
      <c r="B51" s="16">
        <v>0</v>
      </c>
      <c r="C51" s="16">
        <v>0</v>
      </c>
      <c r="D51" s="18">
        <f>('Pielikums nr.1'!D52*0.3*46.12)*1.45</f>
        <v>41127.509999999995</v>
      </c>
      <c r="E51" s="18">
        <f>('Pielikums nr.1'!D52*0.3*20.87)*1.45*1.05</f>
        <v>19541.363625000002</v>
      </c>
      <c r="F51" s="18">
        <f t="shared" si="0"/>
        <v>60668.873624999993</v>
      </c>
      <c r="G51" s="18">
        <f t="shared" si="1"/>
        <v>24267.549449999999</v>
      </c>
      <c r="H51" s="18">
        <f>'Pielikums nr.1'!J52</f>
        <v>2992</v>
      </c>
      <c r="I51" s="16">
        <v>0</v>
      </c>
      <c r="J51" s="18">
        <f>'Pielikums nr.1'!L52</f>
        <v>171.78</v>
      </c>
      <c r="K51" s="18">
        <f t="shared" si="3"/>
        <v>27431.329449999997</v>
      </c>
    </row>
    <row r="52" spans="1:11" ht="22.5" customHeight="1" x14ac:dyDescent="0.25">
      <c r="A52" s="25" t="s">
        <v>87</v>
      </c>
      <c r="B52" s="16">
        <v>0</v>
      </c>
      <c r="C52" s="16">
        <v>0</v>
      </c>
      <c r="D52" s="18">
        <f>('Pielikums nr.1'!D53*0.3*46.12)*1.45</f>
        <v>20764.376999999997</v>
      </c>
      <c r="E52" s="18">
        <f>('Pielikums nr.1'!D53*0.3*20.87)*1.45*1.05</f>
        <v>9866.0055375000011</v>
      </c>
      <c r="F52" s="18">
        <f t="shared" si="0"/>
        <v>30630.382537499998</v>
      </c>
      <c r="G52" s="18">
        <f t="shared" si="1"/>
        <v>12252.153015</v>
      </c>
      <c r="H52" s="18">
        <f>'Pielikums nr.1'!J53</f>
        <v>0</v>
      </c>
      <c r="I52" s="16">
        <v>0</v>
      </c>
      <c r="J52" s="18">
        <f>'Pielikums nr.1'!L53</f>
        <v>687.12</v>
      </c>
      <c r="K52" s="18">
        <f t="shared" si="3"/>
        <v>12939.273015000001</v>
      </c>
    </row>
    <row r="53" spans="1:11" ht="22.5" x14ac:dyDescent="0.25">
      <c r="A53" s="25" t="s">
        <v>88</v>
      </c>
      <c r="B53" s="16">
        <v>0</v>
      </c>
      <c r="C53" s="16">
        <v>0</v>
      </c>
      <c r="D53" s="18">
        <f>('Pielikums nr.1'!D54*0.3*46.12)*1.45</f>
        <v>37827.278099999996</v>
      </c>
      <c r="E53" s="18">
        <f>('Pielikums nr.1'!D54*0.3*20.87)*1.45*1.05</f>
        <v>17973.28834875</v>
      </c>
      <c r="F53" s="18">
        <f t="shared" si="0"/>
        <v>55800.566448749996</v>
      </c>
      <c r="G53" s="18">
        <f t="shared" si="1"/>
        <v>22320.226579499998</v>
      </c>
      <c r="H53" s="18">
        <f>'Pielikums nr.1'!J54</f>
        <v>1402.5</v>
      </c>
      <c r="I53" s="16">
        <v>0</v>
      </c>
      <c r="J53" s="18">
        <f>'Pielikums nr.1'!L54</f>
        <v>343.56</v>
      </c>
      <c r="K53" s="18">
        <f t="shared" si="3"/>
        <v>24066.2865795</v>
      </c>
    </row>
    <row r="54" spans="1:11" ht="22.5" x14ac:dyDescent="0.25">
      <c r="A54" s="25" t="s">
        <v>11</v>
      </c>
      <c r="B54" s="16">
        <v>0</v>
      </c>
      <c r="C54" s="16">
        <v>0</v>
      </c>
      <c r="D54" s="18">
        <f>('Pielikums nr.1'!D55*0.3*46.12)*1.45</f>
        <v>66807.125999999989</v>
      </c>
      <c r="E54" s="18">
        <f>('Pielikums nr.1'!D55*0.3*20.87)*1.45*1.05</f>
        <v>31742.800425000001</v>
      </c>
      <c r="F54" s="18">
        <f t="shared" si="0"/>
        <v>98549.926424999983</v>
      </c>
      <c r="G54" s="18">
        <f t="shared" si="1"/>
        <v>39419.970569999998</v>
      </c>
      <c r="H54" s="18">
        <f>'Pielikums nr.1'!J55</f>
        <v>0</v>
      </c>
      <c r="I54" s="16">
        <v>0</v>
      </c>
      <c r="J54" s="18">
        <f>'Pielikums nr.1'!L55</f>
        <v>343.56</v>
      </c>
      <c r="K54" s="18">
        <f t="shared" si="3"/>
        <v>39763.530569999995</v>
      </c>
    </row>
    <row r="55" spans="1:11" ht="22.5" x14ac:dyDescent="0.25">
      <c r="A55" s="25" t="s">
        <v>10</v>
      </c>
      <c r="B55" s="16">
        <v>0</v>
      </c>
      <c r="C55" s="16">
        <v>0</v>
      </c>
      <c r="D55" s="18">
        <f>('Pielikums nr.1'!D56*0.3*46.12)*1.45</f>
        <v>133614.25199999998</v>
      </c>
      <c r="E55" s="18">
        <f>('Pielikums nr.1'!D56*0.3*20.87)*1.45*1.05</f>
        <v>63485.600850000003</v>
      </c>
      <c r="F55" s="18">
        <f t="shared" si="0"/>
        <v>197099.85284999997</v>
      </c>
      <c r="G55" s="18">
        <f t="shared" si="1"/>
        <v>78839.941139999995</v>
      </c>
      <c r="H55" s="18">
        <f>'Pielikums nr.1'!J56</f>
        <v>1402.5</v>
      </c>
      <c r="I55" s="16">
        <v>0</v>
      </c>
      <c r="J55" s="18">
        <f>'Pielikums nr.1'!L56</f>
        <v>0</v>
      </c>
      <c r="K55" s="18">
        <f t="shared" si="3"/>
        <v>80242.441139999995</v>
      </c>
    </row>
    <row r="56" spans="1:11" x14ac:dyDescent="0.25">
      <c r="A56" s="25" t="s">
        <v>9</v>
      </c>
      <c r="B56" s="16">
        <v>0</v>
      </c>
      <c r="C56" s="16">
        <v>0</v>
      </c>
      <c r="D56" s="18">
        <f>('Pielikums nr.1'!D57*0.3*46.12)*1.45</f>
        <v>5416.7939999999999</v>
      </c>
      <c r="E56" s="18">
        <f>('Pielikums nr.1'!D57*0.3*20.87)*1.45*1.05</f>
        <v>2573.7405750000003</v>
      </c>
      <c r="F56" s="18">
        <f t="shared" si="0"/>
        <v>7990.5345749999997</v>
      </c>
      <c r="G56" s="18">
        <f t="shared" si="1"/>
        <v>3196.2138299999997</v>
      </c>
      <c r="H56" s="18">
        <f>'Pielikums nr.1'!J57</f>
        <v>0</v>
      </c>
      <c r="I56" s="16">
        <v>0</v>
      </c>
      <c r="J56" s="18">
        <f>'Pielikums nr.1'!L57</f>
        <v>171.78</v>
      </c>
      <c r="K56" s="18">
        <f t="shared" si="3"/>
        <v>3367.9938299999999</v>
      </c>
    </row>
    <row r="57" spans="1:11" ht="33.75" x14ac:dyDescent="0.25">
      <c r="A57" s="25" t="s">
        <v>8</v>
      </c>
      <c r="B57" s="16">
        <v>0</v>
      </c>
      <c r="C57" s="16">
        <v>0</v>
      </c>
      <c r="D57" s="18">
        <f>('Pielikums nr.1'!D58*0.3*46.12)*1.45</f>
        <v>140134.46699999998</v>
      </c>
      <c r="E57" s="18">
        <f>('Pielikums nr.1'!D58*0.3*20.87)*1.45*1.05</f>
        <v>66583.621912499992</v>
      </c>
      <c r="F57" s="18">
        <f t="shared" si="0"/>
        <v>206718.08891249995</v>
      </c>
      <c r="G57" s="18">
        <f t="shared" si="1"/>
        <v>82687.235564999981</v>
      </c>
      <c r="H57" s="18">
        <f>'Pielikums nr.1'!J58</f>
        <v>0</v>
      </c>
      <c r="I57" s="16">
        <v>0</v>
      </c>
      <c r="J57" s="18">
        <f>'Pielikums nr.1'!L58</f>
        <v>687.12</v>
      </c>
      <c r="K57" s="18">
        <f t="shared" si="3"/>
        <v>83374.355564999976</v>
      </c>
    </row>
    <row r="58" spans="1:11" ht="22.5" x14ac:dyDescent="0.25">
      <c r="A58" s="25" t="s">
        <v>99</v>
      </c>
      <c r="B58" s="16">
        <v>0</v>
      </c>
      <c r="C58" s="16">
        <v>0</v>
      </c>
      <c r="D58" s="18">
        <f>('Pielikums nr.1'!D59*0.3*46.12)*1.45</f>
        <v>54167.939999999995</v>
      </c>
      <c r="E58" s="18">
        <f>('Pielikums nr.1'!D59*0.3*20.87)*1.45*1.05</f>
        <v>25737.405749999998</v>
      </c>
      <c r="F58" s="18">
        <f t="shared" si="0"/>
        <v>79905.345749999993</v>
      </c>
      <c r="G58" s="18">
        <f t="shared" si="1"/>
        <v>31962.138299999999</v>
      </c>
      <c r="H58" s="18">
        <f>'Pielikums nr.1'!J59</f>
        <v>1402.5</v>
      </c>
      <c r="I58" s="16">
        <v>0</v>
      </c>
      <c r="J58" s="18">
        <f>'Pielikums nr.1'!L59</f>
        <v>0</v>
      </c>
      <c r="K58" s="18">
        <f t="shared" si="3"/>
        <v>33364.638299999999</v>
      </c>
    </row>
  </sheetData>
  <mergeCells count="4">
    <mergeCell ref="A15:K15"/>
    <mergeCell ref="J1:K1"/>
    <mergeCell ref="A2:K2"/>
    <mergeCell ref="A5:K5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Pielikums nr.1</vt:lpstr>
      <vt:lpstr>Pielikums nr.3</vt:lpstr>
      <vt:lpstr>Pielikums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Artūrs Grīns</dc:creator>
  <cp:keywords/>
  <dc:description/>
  <cp:lastModifiedBy>Daiga Naroga</cp:lastModifiedBy>
  <cp:lastPrinted>2024-04-03T08:48:28Z</cp:lastPrinted>
  <dcterms:created xsi:type="dcterms:W3CDTF">2024-02-20T08:44:22Z</dcterms:created>
  <dcterms:modified xsi:type="dcterms:W3CDTF">2024-04-12T10:38:50Z</dcterms:modified>
  <cp:category/>
</cp:coreProperties>
</file>