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aizkraukle-my.sharepoint.com/personal/daiga_naroga_aizkraukle_lv/Documents/Darbvirsma/Lēmumi/"/>
    </mc:Choice>
  </mc:AlternateContent>
  <xr:revisionPtr revIDLastSave="0" documentId="8_{059F31A9-F051-4E53-91FA-893109ADCC9F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skolas" sheetId="4" r:id="rId1"/>
    <sheet name="PII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4" l="1"/>
  <c r="N32" i="3"/>
  <c r="M32" i="3"/>
  <c r="L32" i="3"/>
  <c r="K32" i="3"/>
  <c r="J32" i="3"/>
  <c r="I32" i="3"/>
  <c r="H32" i="3"/>
  <c r="G32" i="3"/>
  <c r="F32" i="3"/>
  <c r="E32" i="3"/>
  <c r="D32" i="3"/>
  <c r="C32" i="3"/>
  <c r="N31" i="3"/>
  <c r="M31" i="3"/>
  <c r="L31" i="3"/>
  <c r="K31" i="3"/>
  <c r="J31" i="3"/>
  <c r="I31" i="3"/>
  <c r="H31" i="3"/>
  <c r="G31" i="3"/>
  <c r="F31" i="3"/>
  <c r="E31" i="3"/>
  <c r="D31" i="3"/>
  <c r="C31" i="3"/>
  <c r="K22" i="3"/>
  <c r="J22" i="3"/>
  <c r="N20" i="3"/>
  <c r="M20" i="3"/>
  <c r="L20" i="3"/>
  <c r="K20" i="3"/>
  <c r="J20" i="3"/>
  <c r="I20" i="3"/>
  <c r="H20" i="3"/>
  <c r="G20" i="3"/>
  <c r="F20" i="3"/>
  <c r="E20" i="3"/>
  <c r="D20" i="3"/>
  <c r="C20" i="3"/>
  <c r="K18" i="3"/>
  <c r="N13" i="3"/>
  <c r="M13" i="3"/>
  <c r="L13" i="3"/>
  <c r="K13" i="3"/>
  <c r="J13" i="3"/>
  <c r="I13" i="3"/>
  <c r="H13" i="3"/>
  <c r="G13" i="3"/>
  <c r="F13" i="3"/>
  <c r="E13" i="3"/>
  <c r="D13" i="3"/>
  <c r="C13" i="3"/>
  <c r="N9" i="3"/>
  <c r="M9" i="3"/>
  <c r="L9" i="3"/>
  <c r="K9" i="3"/>
  <c r="J9" i="3"/>
  <c r="I9" i="3"/>
  <c r="H9" i="3"/>
  <c r="G9" i="3"/>
  <c r="F9" i="3"/>
  <c r="D9" i="3"/>
  <c r="C9" i="3"/>
  <c r="M32" i="4"/>
  <c r="L32" i="4"/>
  <c r="K32" i="4"/>
  <c r="J32" i="4"/>
  <c r="I32" i="4"/>
  <c r="H32" i="4"/>
  <c r="G32" i="4"/>
  <c r="F32" i="4"/>
  <c r="E32" i="4"/>
  <c r="D32" i="4"/>
  <c r="C32" i="4"/>
  <c r="M31" i="4"/>
  <c r="L31" i="4"/>
  <c r="K31" i="4"/>
  <c r="J31" i="4"/>
  <c r="I31" i="4"/>
  <c r="H31" i="4"/>
  <c r="G31" i="4"/>
  <c r="F31" i="4"/>
  <c r="E31" i="4"/>
  <c r="D31" i="4"/>
  <c r="C31" i="4"/>
  <c r="M20" i="4"/>
  <c r="L20" i="4"/>
  <c r="K20" i="4"/>
  <c r="J20" i="4"/>
  <c r="I20" i="4"/>
  <c r="H20" i="4"/>
  <c r="G20" i="4"/>
  <c r="F20" i="4"/>
  <c r="E20" i="4"/>
  <c r="D20" i="4"/>
  <c r="C20" i="4"/>
  <c r="M13" i="4"/>
  <c r="L13" i="4"/>
  <c r="K13" i="4"/>
  <c r="J13" i="4"/>
  <c r="I13" i="4"/>
  <c r="H13" i="4"/>
  <c r="G13" i="4"/>
  <c r="F13" i="4"/>
  <c r="E13" i="4"/>
  <c r="D13" i="4"/>
  <c r="C13" i="4"/>
  <c r="M9" i="4"/>
  <c r="L9" i="4"/>
  <c r="K9" i="4"/>
  <c r="J9" i="4"/>
  <c r="I9" i="4"/>
  <c r="H9" i="4"/>
  <c r="G9" i="4"/>
  <c r="F9" i="4"/>
  <c r="E9" i="4"/>
  <c r="D9" i="4"/>
</calcChain>
</file>

<file path=xl/sharedStrings.xml><?xml version="1.0" encoding="utf-8"?>
<sst xmlns="http://schemas.openxmlformats.org/spreadsheetml/2006/main" count="103" uniqueCount="69">
  <si>
    <t>2.pielikums</t>
  </si>
  <si>
    <t>Apstiprināts</t>
  </si>
  <si>
    <t>ar Aizkraukles novada domes</t>
  </si>
  <si>
    <t xml:space="preserve">2024.gada </t>
  </si>
  <si>
    <t>lēmumu Nr.</t>
  </si>
  <si>
    <t>Kods</t>
  </si>
  <si>
    <t>Budžeta izdevumi</t>
  </si>
  <si>
    <t>Iestāde</t>
  </si>
  <si>
    <t xml:space="preserve">Aizkraukles novada vidusskola  </t>
  </si>
  <si>
    <t>Aizkraukles pagasta sākumskola</t>
  </si>
  <si>
    <t>Jaunjelgavas vidusskola</t>
  </si>
  <si>
    <t>Daudzeses pamatskola</t>
  </si>
  <si>
    <t>Seces pamatskola</t>
  </si>
  <si>
    <t>Pļaviņu vidusskola</t>
  </si>
  <si>
    <t>Andreja Upīša Skrīveru vidusskola</t>
  </si>
  <si>
    <t>Neretas J.Jaunsudrabiņa vidusskola</t>
  </si>
  <si>
    <t xml:space="preserve"> Mazzalves pamatskola</t>
  </si>
  <si>
    <t>I.Gaiša Kokneses vidusskola</t>
  </si>
  <si>
    <t>Bebru pamatskola</t>
  </si>
  <si>
    <t>Pašvaldības izdevumi savstarpējiem norēķiniem</t>
  </si>
  <si>
    <t>Atalgojums (izņemot valsts mērķdotāciju, EKK 1148*, EKK 1170*)</t>
  </si>
  <si>
    <t>Darba devēja valsts sociālās apdrošināšanas obligātās iemaksas, sociālā rakstura pabalsti un kompensācijas</t>
  </si>
  <si>
    <t>Komandējumi un dienesta braucieni (izņemot EKK 2120)</t>
  </si>
  <si>
    <t>Pakalpojumi</t>
  </si>
  <si>
    <t>Izdevumi par sakaru pakalpojumiem</t>
  </si>
  <si>
    <t>Izdevumi par komunālajiem pakalpojumiem</t>
  </si>
  <si>
    <t>Dažādi pakalpojumi (izņemot EKK 2233)</t>
  </si>
  <si>
    <t xml:space="preserve">Remontdarbi un iestāžu uzturēšanas pakalpojumi (izņemot kapitālo remontu (EKK 5250)) </t>
  </si>
  <si>
    <t>Informācijas tehnoloģiju pakalpojumi</t>
  </si>
  <si>
    <t>Īres un nomas maksa (izņemot EKK 2262)</t>
  </si>
  <si>
    <t xml:space="preserve"> Krājumi, materiāli, energoresursi, preces, biroja preces un inventārs, kurus neuzskaita pamatkapitāla veidošanā </t>
  </si>
  <si>
    <t>Izdevumi par dažādām precēm un inventāru</t>
  </si>
  <si>
    <t>Kurināmais un enerģētiskie materiāli (izņemot EKK 2322)</t>
  </si>
  <si>
    <t xml:space="preserve">zāles, ķīmijas ,laboratorijas preces, medicīniskās ierīces, laboratorijas dzīvnieki un to uzturēšana </t>
  </si>
  <si>
    <t>iestāžu uzturēšanas materiāli  un preces</t>
  </si>
  <si>
    <t>Valsts un pašvaldību aprūpē, apgādē esošo personu uzturēšanas izdevumi (izņemot ēdināšanas izdevumus (EKK  2363) pirmsskolas izglītības iestādēs, speciālās pirmsskolas izglītības iestādēs un no 5.klases vispārējās izglītības iestādēs)</t>
  </si>
  <si>
    <t>Mācību līdzekļi un materiāli (izņemot valsts finansēto)</t>
  </si>
  <si>
    <t>Izdevumi periodikas iegādei bibliotēku krājumiem</t>
  </si>
  <si>
    <t>Bibliotēku krājumi (izņemot valsts finansēto)</t>
  </si>
  <si>
    <t>*</t>
  </si>
  <si>
    <t xml:space="preserve">EKK 1148, EKK 1170 </t>
  </si>
  <si>
    <t xml:space="preserve"> </t>
  </si>
  <si>
    <t>Uzturēšanas izmaksas uz 1 audzēkni vidēji gadā</t>
  </si>
  <si>
    <t>Uzturēšanas izmaksas uz 1 audzēkni vidēji  mēnesī</t>
  </si>
  <si>
    <t>Sēdes vadītājs, domes priekšsēdētājs</t>
  </si>
  <si>
    <t>Šis dokuments ir elektroniski parakstīts ar drošu elektronisko parakstu un satur laika zīmogu</t>
  </si>
  <si>
    <t>L.Līdums</t>
  </si>
  <si>
    <t>1.pielikums</t>
  </si>
  <si>
    <t>Aizkraukles PII Auseklītis</t>
  </si>
  <si>
    <t>Aizkraukles PII Zīlīte</t>
  </si>
  <si>
    <t xml:space="preserve">Aizkraukles PII "Saulīte" </t>
  </si>
  <si>
    <t>Jaunjelgava PII Atvasīte</t>
  </si>
  <si>
    <t xml:space="preserve"> Daudzeses pagasta PII Čiekuriņš</t>
  </si>
  <si>
    <t>Pļaviņu PII "Bērziņš"</t>
  </si>
  <si>
    <t>Skrīveru PII Saulēni</t>
  </si>
  <si>
    <t>Skrīveru PII Sprīdītis</t>
  </si>
  <si>
    <t>Neretas PII Ziediņš</t>
  </si>
  <si>
    <t>Kokneses PII Gundega</t>
  </si>
  <si>
    <t>Bebru pagasta PII Bitīte</t>
  </si>
  <si>
    <t>0.00</t>
  </si>
  <si>
    <t> </t>
  </si>
  <si>
    <t>Uzturēšanas izmaksas uz 1 audzēkni vidēji  mēnesī, EUR</t>
  </si>
  <si>
    <t xml:space="preserve">Pļaviņu PII "Jumītis" </t>
  </si>
  <si>
    <t>Audzēkņu uzturēšanas izmaksas Aizkraukles novada pašvaldības pirmsskolas izglītības iestādēs no 2024.gada 1.septembra</t>
  </si>
  <si>
    <r>
      <rPr>
        <b/>
        <sz val="7"/>
        <color indexed="8"/>
        <rFont val="Times New Roman"/>
        <family val="1"/>
        <charset val="186"/>
      </rPr>
      <t xml:space="preserve">  </t>
    </r>
    <r>
      <rPr>
        <b/>
        <sz val="12"/>
        <color indexed="8"/>
        <rFont val="Times New Roman"/>
        <family val="1"/>
        <charset val="186"/>
      </rPr>
      <t>Audzēkņu uzturēšanas izmaksas Aizkraukles novada pašvaldības vispārējās izglītības iestādēs no 2024.gada 1.septembra</t>
    </r>
  </si>
  <si>
    <t>Audzēkņu skaits uz 01.09.2024</t>
  </si>
  <si>
    <t>Audzēkņu skaits uz  01.09.2024.</t>
  </si>
  <si>
    <t>2024.gada 24.oktobra sēdes</t>
  </si>
  <si>
    <t>lēmumu Nr.751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</si>
</sst>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186"/>
      <scheme val="minor"/>
    </font>
    <font>
      <b/>
      <sz val="12"/>
      <color indexed="8"/>
      <name val="Times New Roman"/>
      <family val="1"/>
      <charset val="186"/>
    </font>
    <font>
      <b/>
      <sz val="7"/>
      <color indexed="8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</font>
    <font>
      <i/>
      <sz val="10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8"/>
      <color rgb="FF000000"/>
      <name val="Calibri"/>
      <family val="2"/>
      <charset val="186"/>
    </font>
    <font>
      <b/>
      <sz val="9"/>
      <color rgb="FF000000"/>
      <name val="Calibri"/>
      <family val="2"/>
      <charset val="186"/>
    </font>
    <font>
      <i/>
      <sz val="10"/>
      <color indexed="8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</font>
    <font>
      <i/>
      <sz val="10"/>
      <color theme="1"/>
      <name val="Calibri"/>
      <family val="2"/>
      <charset val="186"/>
    </font>
    <font>
      <i/>
      <sz val="10"/>
      <color theme="1"/>
      <name val="Arial"/>
      <family val="2"/>
      <charset val="186"/>
    </font>
    <font>
      <sz val="10"/>
      <color theme="1"/>
      <name val="Calibri"/>
      <family val="2"/>
      <charset val="186"/>
    </font>
    <font>
      <b/>
      <sz val="11"/>
      <color rgb="FF000000"/>
      <name val="Calibri"/>
      <family val="2"/>
      <charset val="186"/>
    </font>
    <font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i/>
      <sz val="10"/>
      <color rgb="FF000000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theme="5" tint="0.599963377788628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2" tint="-9.991760002441481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5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4" fontId="4" fillId="5" borderId="1" xfId="0" applyNumberFormat="1" applyFont="1" applyFill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vertical="center" wrapText="1"/>
    </xf>
    <xf numFmtId="2" fontId="4" fillId="6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4" fontId="5" fillId="6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6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2" fontId="6" fillId="5" borderId="1" xfId="0" applyNumberFormat="1" applyFont="1" applyFill="1" applyBorder="1" applyAlignment="1">
      <alignment horizontal="center" vertical="center"/>
    </xf>
    <xf numFmtId="2" fontId="6" fillId="6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justify"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justify" vertical="center" wrapText="1"/>
    </xf>
    <xf numFmtId="0" fontId="0" fillId="0" borderId="0" xfId="0" applyAlignment="1">
      <alignment vertical="top" wrapText="1"/>
    </xf>
    <xf numFmtId="0" fontId="16" fillId="0" borderId="0" xfId="0" applyFont="1" applyAlignment="1">
      <alignment horizontal="center" vertical="center" wrapText="1"/>
    </xf>
    <xf numFmtId="4" fontId="0" fillId="0" borderId="0" xfId="0" applyNumberFormat="1"/>
    <xf numFmtId="1" fontId="18" fillId="0" borderId="1" xfId="0" applyNumberFormat="1" applyFont="1" applyBorder="1" applyAlignment="1">
      <alignment horizontal="center" vertical="center"/>
    </xf>
    <xf numFmtId="1" fontId="18" fillId="7" borderId="1" xfId="0" applyNumberFormat="1" applyFont="1" applyFill="1" applyBorder="1" applyAlignment="1">
      <alignment horizontal="center" vertical="center"/>
    </xf>
    <xf numFmtId="1" fontId="18" fillId="3" borderId="1" xfId="0" applyNumberFormat="1" applyFont="1" applyFill="1" applyBorder="1" applyAlignment="1">
      <alignment horizontal="center" vertical="center"/>
    </xf>
    <xf numFmtId="1" fontId="18" fillId="2" borderId="1" xfId="0" applyNumberFormat="1" applyFont="1" applyFill="1" applyBorder="1" applyAlignment="1">
      <alignment horizontal="center" vertical="center"/>
    </xf>
    <xf numFmtId="1" fontId="18" fillId="5" borderId="1" xfId="0" applyNumberFormat="1" applyFont="1" applyFill="1" applyBorder="1" applyAlignment="1">
      <alignment horizontal="center" vertical="center"/>
    </xf>
    <xf numFmtId="1" fontId="18" fillId="6" borderId="1" xfId="0" applyNumberFormat="1" applyFont="1" applyFill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/>
    </xf>
    <xf numFmtId="4" fontId="18" fillId="3" borderId="1" xfId="0" applyNumberFormat="1" applyFont="1" applyFill="1" applyBorder="1" applyAlignment="1">
      <alignment horizontal="center" vertical="center"/>
    </xf>
    <xf numFmtId="4" fontId="18" fillId="2" borderId="1" xfId="0" applyNumberFormat="1" applyFont="1" applyFill="1" applyBorder="1" applyAlignment="1">
      <alignment horizontal="center" vertical="center"/>
    </xf>
    <xf numFmtId="2" fontId="18" fillId="5" borderId="1" xfId="0" applyNumberFormat="1" applyFont="1" applyFill="1" applyBorder="1" applyAlignment="1">
      <alignment horizontal="center" vertical="center"/>
    </xf>
    <xf numFmtId="2" fontId="18" fillId="6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2" fontId="19" fillId="4" borderId="1" xfId="0" applyNumberFormat="1" applyFont="1" applyFill="1" applyBorder="1" applyAlignment="1">
      <alignment horizontal="center" vertical="center"/>
    </xf>
    <xf numFmtId="1" fontId="19" fillId="4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2" fontId="0" fillId="4" borderId="1" xfId="0" applyNumberFormat="1" applyFill="1" applyBorder="1" applyAlignment="1">
      <alignment horizontal="center"/>
    </xf>
    <xf numFmtId="4" fontId="3" fillId="4" borderId="1" xfId="0" applyNumberFormat="1" applyFont="1" applyFill="1" applyBorder="1" applyAlignment="1">
      <alignment horizontal="center" vertical="center"/>
    </xf>
    <xf numFmtId="4" fontId="10" fillId="4" borderId="1" xfId="0" applyNumberFormat="1" applyFont="1" applyFill="1" applyBorder="1" applyAlignment="1">
      <alignment horizontal="center" vertical="center"/>
    </xf>
    <xf numFmtId="4" fontId="20" fillId="4" borderId="1" xfId="0" applyNumberFormat="1" applyFont="1" applyFill="1" applyBorder="1" applyAlignment="1">
      <alignment horizontal="center" vertical="center"/>
    </xf>
    <xf numFmtId="4" fontId="21" fillId="4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/>
    </xf>
    <xf numFmtId="4" fontId="22" fillId="4" borderId="1" xfId="0" applyNumberFormat="1" applyFont="1" applyFill="1" applyBorder="1" applyAlignment="1">
      <alignment horizontal="center" vertical="center"/>
    </xf>
    <xf numFmtId="4" fontId="22" fillId="4" borderId="1" xfId="0" applyNumberFormat="1" applyFont="1" applyFill="1" applyBorder="1" applyAlignment="1">
      <alignment horizontal="center"/>
    </xf>
    <xf numFmtId="2" fontId="22" fillId="4" borderId="1" xfId="0" applyNumberFormat="1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center" vertical="center"/>
    </xf>
    <xf numFmtId="4" fontId="23" fillId="6" borderId="1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3" fillId="6" borderId="1" xfId="0" applyNumberFormat="1" applyFont="1" applyFill="1" applyBorder="1" applyAlignment="1">
      <alignment horizontal="center" vertical="center"/>
    </xf>
    <xf numFmtId="4" fontId="21" fillId="6" borderId="1" xfId="0" applyNumberFormat="1" applyFont="1" applyFill="1" applyBorder="1" applyAlignment="1">
      <alignment horizontal="center"/>
    </xf>
    <xf numFmtId="4" fontId="21" fillId="6" borderId="1" xfId="0" applyNumberFormat="1" applyFont="1" applyFill="1" applyBorder="1" applyAlignment="1">
      <alignment horizontal="center" vertical="center"/>
    </xf>
    <xf numFmtId="4" fontId="18" fillId="5" borderId="1" xfId="0" applyNumberFormat="1" applyFont="1" applyFill="1" applyBorder="1" applyAlignment="1">
      <alignment horizontal="center" vertical="center"/>
    </xf>
    <xf numFmtId="4" fontId="18" fillId="6" borderId="1" xfId="0" applyNumberFormat="1" applyFont="1" applyFill="1" applyBorder="1" applyAlignment="1">
      <alignment horizontal="center" vertical="center"/>
    </xf>
    <xf numFmtId="4" fontId="6" fillId="5" borderId="1" xfId="0" applyNumberFormat="1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3" fontId="18" fillId="5" borderId="1" xfId="0" applyNumberFormat="1" applyFont="1" applyFill="1" applyBorder="1" applyAlignment="1">
      <alignment horizontal="center" vertical="center"/>
    </xf>
    <xf numFmtId="3" fontId="18" fillId="6" borderId="1" xfId="0" applyNumberFormat="1" applyFont="1" applyFill="1" applyBorder="1" applyAlignment="1">
      <alignment horizontal="center" vertical="center"/>
    </xf>
    <xf numFmtId="3" fontId="19" fillId="4" borderId="1" xfId="0" applyNumberFormat="1" applyFont="1" applyFill="1" applyBorder="1" applyAlignment="1">
      <alignment horizontal="center" vertical="center"/>
    </xf>
    <xf numFmtId="4" fontId="24" fillId="6" borderId="1" xfId="0" applyNumberFormat="1" applyFont="1" applyFill="1" applyBorder="1" applyAlignment="1">
      <alignment horizontal="center" vertical="center"/>
    </xf>
    <xf numFmtId="4" fontId="10" fillId="4" borderId="1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4" fontId="10" fillId="8" borderId="1" xfId="0" applyNumberFormat="1" applyFont="1" applyFill="1" applyBorder="1" applyAlignment="1">
      <alignment horizontal="center" vertical="center"/>
    </xf>
    <xf numFmtId="1" fontId="0" fillId="0" borderId="0" xfId="0" applyNumberFormat="1"/>
    <xf numFmtId="4" fontId="4" fillId="2" borderId="0" xfId="0" applyNumberFormat="1" applyFont="1" applyFill="1" applyAlignment="1">
      <alignment horizontal="center" vertic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4" fontId="3" fillId="5" borderId="1" xfId="0" applyNumberFormat="1" applyFont="1" applyFill="1" applyBorder="1" applyAlignment="1">
      <alignment horizontal="center"/>
    </xf>
    <xf numFmtId="4" fontId="3" fillId="6" borderId="1" xfId="0" applyNumberFormat="1" applyFont="1" applyFill="1" applyBorder="1" applyAlignment="1">
      <alignment horizontal="center"/>
    </xf>
    <xf numFmtId="4" fontId="10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8" fillId="9" borderId="3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4" fontId="3" fillId="5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2" fillId="0" borderId="0" xfId="0" applyFont="1" applyAlignment="1">
      <alignment horizontal="right"/>
    </xf>
    <xf numFmtId="0" fontId="26" fillId="0" borderId="0" xfId="0" applyFont="1" applyAlignment="1">
      <alignment horizontal="right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topLeftCell="A9" workbookViewId="0">
      <selection activeCell="P21" sqref="P21"/>
    </sheetView>
  </sheetViews>
  <sheetFormatPr defaultRowHeight="15" x14ac:dyDescent="0.25"/>
  <cols>
    <col min="2" max="2" width="46" style="39" customWidth="1"/>
    <col min="3" max="3" width="13.85546875" customWidth="1"/>
    <col min="4" max="4" width="10.85546875" customWidth="1"/>
    <col min="5" max="7" width="10.5703125" customWidth="1"/>
    <col min="8" max="8" width="10.85546875" customWidth="1"/>
    <col min="9" max="9" width="10.7109375" style="65" customWidth="1"/>
    <col min="10" max="10" width="10.28515625" customWidth="1"/>
    <col min="11" max="11" width="10.42578125" customWidth="1"/>
    <col min="12" max="12" width="11.140625" customWidth="1"/>
    <col min="13" max="13" width="11.85546875" customWidth="1"/>
    <col min="14" max="14" width="10.42578125" customWidth="1"/>
    <col min="15" max="15" width="9.140625" customWidth="1"/>
  </cols>
  <sheetData>
    <row r="1" spans="1:14" x14ac:dyDescent="0.25">
      <c r="N1" s="106" t="s">
        <v>0</v>
      </c>
    </row>
    <row r="2" spans="1:14" x14ac:dyDescent="0.25">
      <c r="N2" s="106" t="s">
        <v>1</v>
      </c>
    </row>
    <row r="3" spans="1:14" x14ac:dyDescent="0.25">
      <c r="N3" s="106" t="s">
        <v>2</v>
      </c>
    </row>
    <row r="4" spans="1:14" ht="12" customHeight="1" x14ac:dyDescent="0.25">
      <c r="B4" s="7" t="s">
        <v>64</v>
      </c>
      <c r="C4" s="6"/>
      <c r="D4" s="6"/>
      <c r="E4" s="6"/>
      <c r="F4" s="6"/>
      <c r="G4" s="6"/>
      <c r="H4" s="6"/>
      <c r="I4" s="6"/>
      <c r="J4" s="6"/>
      <c r="N4" s="106" t="s">
        <v>3</v>
      </c>
    </row>
    <row r="5" spans="1:14" x14ac:dyDescent="0.25">
      <c r="N5" s="106" t="s">
        <v>4</v>
      </c>
    </row>
    <row r="7" spans="1:14" x14ac:dyDescent="0.25">
      <c r="A7" s="24" t="s">
        <v>5</v>
      </c>
      <c r="B7" s="12" t="s">
        <v>6</v>
      </c>
      <c r="C7" s="4" t="s">
        <v>7</v>
      </c>
      <c r="D7" s="3"/>
      <c r="E7" s="3"/>
      <c r="F7" s="3"/>
      <c r="G7" s="3"/>
      <c r="H7" s="3"/>
      <c r="I7" s="3"/>
      <c r="J7" s="3"/>
      <c r="K7" s="3"/>
      <c r="L7" s="3"/>
      <c r="M7" s="2"/>
      <c r="N7" s="108"/>
    </row>
    <row r="8" spans="1:14" ht="69.599999999999994" customHeight="1" x14ac:dyDescent="0.25">
      <c r="A8" s="24"/>
      <c r="B8" s="12"/>
      <c r="C8" s="12" t="s">
        <v>8</v>
      </c>
      <c r="D8" s="12" t="s">
        <v>9</v>
      </c>
      <c r="E8" s="14" t="s">
        <v>10</v>
      </c>
      <c r="F8" s="15" t="s">
        <v>11</v>
      </c>
      <c r="G8" s="15" t="s">
        <v>12</v>
      </c>
      <c r="H8" s="8" t="s">
        <v>13</v>
      </c>
      <c r="I8" s="23" t="s">
        <v>14</v>
      </c>
      <c r="J8" s="25" t="s">
        <v>15</v>
      </c>
      <c r="K8" s="25" t="s">
        <v>16</v>
      </c>
      <c r="L8" s="26" t="s">
        <v>17</v>
      </c>
      <c r="M8" s="26" t="s">
        <v>18</v>
      </c>
    </row>
    <row r="9" spans="1:14" x14ac:dyDescent="0.25">
      <c r="A9" s="27"/>
      <c r="B9" s="31" t="s">
        <v>19</v>
      </c>
      <c r="C9" s="16">
        <f>C10+C11+C12+C13+C20+C27+C28</f>
        <v>760058.33</v>
      </c>
      <c r="D9" s="16">
        <f>D10+D11+D12+D13+D20+D27+D28</f>
        <v>343098.53</v>
      </c>
      <c r="E9" s="17">
        <f>E10+E11+E12+E13+E20+E27+E28+E29</f>
        <v>312047.2</v>
      </c>
      <c r="F9" s="17">
        <f>F10+F11+F12+F13+F20+F27+F28+F29</f>
        <v>197796.31000000003</v>
      </c>
      <c r="G9" s="17">
        <f>G10+G11+G12+G13+G20+G27+G28+G29</f>
        <v>284122.07</v>
      </c>
      <c r="H9" s="9">
        <f>H10+H11+H12+H13+H20+H27+H28+H29</f>
        <v>371082.12</v>
      </c>
      <c r="I9" s="71">
        <f>I10+I11+I12+I13+I20+I27+I28</f>
        <v>436166.18</v>
      </c>
      <c r="J9" s="96">
        <f t="shared" ref="J9:M9" si="0">J10+J11+J12+J13+J20+J27+J28</f>
        <v>347539.62999999995</v>
      </c>
      <c r="K9" s="96">
        <f t="shared" si="0"/>
        <v>255275.16999999998</v>
      </c>
      <c r="L9" s="97">
        <f t="shared" si="0"/>
        <v>410588.98999999993</v>
      </c>
      <c r="M9" s="97">
        <f t="shared" si="0"/>
        <v>182108.39</v>
      </c>
    </row>
    <row r="10" spans="1:14" ht="25.5" x14ac:dyDescent="0.25">
      <c r="A10" s="30">
        <v>1100</v>
      </c>
      <c r="B10" s="31" t="s">
        <v>20</v>
      </c>
      <c r="C10" s="16">
        <v>380464.91</v>
      </c>
      <c r="D10" s="16">
        <v>188053.26</v>
      </c>
      <c r="E10" s="17">
        <v>144624.34</v>
      </c>
      <c r="F10" s="17">
        <v>94740.99</v>
      </c>
      <c r="G10" s="17">
        <v>172697.1</v>
      </c>
      <c r="H10" s="9">
        <v>168217.41</v>
      </c>
      <c r="I10" s="89">
        <v>196831.33</v>
      </c>
      <c r="J10" s="28">
        <v>175929.49</v>
      </c>
      <c r="K10" s="28">
        <v>164171.25</v>
      </c>
      <c r="L10" s="77">
        <v>215393.81</v>
      </c>
      <c r="M10" s="77">
        <v>80760.12</v>
      </c>
    </row>
    <row r="11" spans="1:14" ht="25.5" x14ac:dyDescent="0.25">
      <c r="A11" s="30">
        <v>1200</v>
      </c>
      <c r="B11" s="31" t="s">
        <v>21</v>
      </c>
      <c r="C11" s="16">
        <v>115694.7</v>
      </c>
      <c r="D11" s="16">
        <v>53400.49</v>
      </c>
      <c r="E11" s="17">
        <v>41655.879999999997</v>
      </c>
      <c r="F11" s="17">
        <v>27010.21</v>
      </c>
      <c r="G11" s="17">
        <v>46942.400000000001</v>
      </c>
      <c r="H11" s="9">
        <v>54077.82</v>
      </c>
      <c r="I11" s="68">
        <v>60716.15</v>
      </c>
      <c r="J11" s="28">
        <v>48001.72</v>
      </c>
      <c r="K11" s="28">
        <v>49516.21</v>
      </c>
      <c r="L11" s="78">
        <v>67474.98</v>
      </c>
      <c r="M11" s="78">
        <v>29362.31</v>
      </c>
    </row>
    <row r="12" spans="1:14" x14ac:dyDescent="0.25">
      <c r="A12" s="30">
        <v>2100</v>
      </c>
      <c r="B12" s="31" t="s">
        <v>22</v>
      </c>
      <c r="C12" s="16">
        <v>461.55</v>
      </c>
      <c r="D12" s="16">
        <v>8</v>
      </c>
      <c r="E12" s="17">
        <v>0</v>
      </c>
      <c r="F12" s="17">
        <v>0</v>
      </c>
      <c r="G12" s="17">
        <v>0</v>
      </c>
      <c r="H12" s="9">
        <v>398.39</v>
      </c>
      <c r="I12" s="71">
        <v>49.4</v>
      </c>
      <c r="J12" s="28">
        <v>649.79999999999995</v>
      </c>
      <c r="K12" s="28">
        <v>8.1999999999999993</v>
      </c>
      <c r="L12" s="76">
        <v>208.91</v>
      </c>
      <c r="M12" s="76">
        <v>87.12</v>
      </c>
    </row>
    <row r="13" spans="1:14" x14ac:dyDescent="0.25">
      <c r="A13" s="30">
        <v>2200</v>
      </c>
      <c r="B13" s="31" t="s">
        <v>23</v>
      </c>
      <c r="C13" s="16">
        <f>SUM(C14:C19)</f>
        <v>204433.52000000002</v>
      </c>
      <c r="D13" s="16">
        <f>SUM(D14:D19)</f>
        <v>82964.33</v>
      </c>
      <c r="E13" s="17">
        <f t="shared" ref="E13:K13" si="1">E14+E15+E16+E17+E18+E19</f>
        <v>98605.790000000008</v>
      </c>
      <c r="F13" s="17">
        <f t="shared" si="1"/>
        <v>25761.919999999998</v>
      </c>
      <c r="G13" s="17">
        <f t="shared" si="1"/>
        <v>26198.53</v>
      </c>
      <c r="H13" s="9">
        <f t="shared" si="1"/>
        <v>100680.53</v>
      </c>
      <c r="I13" s="71">
        <f t="shared" si="1"/>
        <v>134360.11000000002</v>
      </c>
      <c r="J13" s="96">
        <f t="shared" si="1"/>
        <v>45760.46</v>
      </c>
      <c r="K13" s="28">
        <f t="shared" si="1"/>
        <v>19079.64</v>
      </c>
      <c r="L13" s="29">
        <f>SUM(L14:L19)</f>
        <v>93327.200000000026</v>
      </c>
      <c r="M13" s="29">
        <f t="shared" ref="M13" si="2">SUM(M14:M19)</f>
        <v>51331.64</v>
      </c>
    </row>
    <row r="14" spans="1:14" x14ac:dyDescent="0.25">
      <c r="A14" s="32">
        <v>2210</v>
      </c>
      <c r="B14" s="33" t="s">
        <v>24</v>
      </c>
      <c r="C14" s="18">
        <v>480.19</v>
      </c>
      <c r="D14" s="18">
        <v>3.12</v>
      </c>
      <c r="E14" s="19">
        <v>2268.13</v>
      </c>
      <c r="F14" s="19">
        <v>50.78</v>
      </c>
      <c r="G14" s="19">
        <v>2655.09</v>
      </c>
      <c r="H14" s="20">
        <v>1929.16</v>
      </c>
      <c r="I14" s="72">
        <v>2701.24</v>
      </c>
      <c r="J14" s="75">
        <v>720.29</v>
      </c>
      <c r="K14" s="75">
        <v>2208.77</v>
      </c>
      <c r="L14" s="79">
        <v>4446.2700000000004</v>
      </c>
      <c r="M14" s="79">
        <v>1438.29</v>
      </c>
    </row>
    <row r="15" spans="1:14" x14ac:dyDescent="0.25">
      <c r="A15" s="32">
        <v>2220</v>
      </c>
      <c r="B15" s="33" t="s">
        <v>25</v>
      </c>
      <c r="C15" s="18">
        <v>169077.57</v>
      </c>
      <c r="D15" s="18">
        <v>68215.88</v>
      </c>
      <c r="E15" s="19">
        <v>69083.820000000007</v>
      </c>
      <c r="F15" s="19">
        <v>8812.9699999999993</v>
      </c>
      <c r="G15" s="19">
        <v>8255.39</v>
      </c>
      <c r="H15" s="20">
        <v>66789.240000000005</v>
      </c>
      <c r="I15" s="72">
        <v>100875.55</v>
      </c>
      <c r="J15" s="75">
        <v>20919</v>
      </c>
      <c r="K15" s="75">
        <v>12036.47</v>
      </c>
      <c r="L15" s="79">
        <v>65676.02</v>
      </c>
      <c r="M15" s="79">
        <v>40027.870000000003</v>
      </c>
    </row>
    <row r="16" spans="1:14" x14ac:dyDescent="0.25">
      <c r="A16" s="32">
        <v>2230</v>
      </c>
      <c r="B16" s="33" t="s">
        <v>26</v>
      </c>
      <c r="C16" s="18">
        <v>14650.22</v>
      </c>
      <c r="D16" s="18">
        <v>5847.19</v>
      </c>
      <c r="E16" s="19">
        <v>619.11</v>
      </c>
      <c r="F16" s="19">
        <v>3681.03</v>
      </c>
      <c r="G16" s="19">
        <v>2105.73</v>
      </c>
      <c r="H16" s="20">
        <v>15034.18</v>
      </c>
      <c r="I16" s="72">
        <v>14094.8</v>
      </c>
      <c r="J16" s="75">
        <v>3997.57</v>
      </c>
      <c r="K16" s="75">
        <v>676.86</v>
      </c>
      <c r="L16" s="79">
        <v>3266.82</v>
      </c>
      <c r="M16" s="79">
        <v>962.82</v>
      </c>
    </row>
    <row r="17" spans="1:14" ht="25.5" x14ac:dyDescent="0.25">
      <c r="A17" s="32">
        <v>2240</v>
      </c>
      <c r="B17" s="33" t="s">
        <v>27</v>
      </c>
      <c r="C17" s="18">
        <v>12405.76</v>
      </c>
      <c r="D17" s="18">
        <v>7327.24</v>
      </c>
      <c r="E17" s="19">
        <v>22743.01</v>
      </c>
      <c r="F17" s="19">
        <v>11090.45</v>
      </c>
      <c r="G17" s="19">
        <v>9057.57</v>
      </c>
      <c r="H17" s="20">
        <v>11183.21</v>
      </c>
      <c r="I17" s="72">
        <v>10248.25</v>
      </c>
      <c r="J17" s="75">
        <v>15204.96</v>
      </c>
      <c r="K17" s="75">
        <v>2319.92</v>
      </c>
      <c r="L17" s="79">
        <v>16494.330000000002</v>
      </c>
      <c r="M17" s="79">
        <v>6081.95</v>
      </c>
    </row>
    <row r="18" spans="1:14" x14ac:dyDescent="0.25">
      <c r="A18" s="32">
        <v>2250</v>
      </c>
      <c r="B18" s="33" t="s">
        <v>28</v>
      </c>
      <c r="C18" s="18">
        <v>7244.66</v>
      </c>
      <c r="D18" s="18">
        <v>1570.9</v>
      </c>
      <c r="E18" s="19">
        <v>3362.78</v>
      </c>
      <c r="F18" s="19">
        <v>1923.41</v>
      </c>
      <c r="G18" s="19">
        <v>3000.31</v>
      </c>
      <c r="H18" s="20">
        <v>4069.2</v>
      </c>
      <c r="I18" s="72">
        <v>2956.22</v>
      </c>
      <c r="J18" s="75">
        <v>4286.22</v>
      </c>
      <c r="K18" s="75">
        <v>1837.62</v>
      </c>
      <c r="L18" s="79">
        <v>3153.6</v>
      </c>
      <c r="M18" s="79">
        <v>2820.71</v>
      </c>
    </row>
    <row r="19" spans="1:14" x14ac:dyDescent="0.25">
      <c r="A19" s="32">
        <v>2260</v>
      </c>
      <c r="B19" s="33" t="s">
        <v>29</v>
      </c>
      <c r="C19" s="18">
        <v>575.12</v>
      </c>
      <c r="D19" s="18">
        <v>0</v>
      </c>
      <c r="E19" s="19">
        <v>528.94000000000005</v>
      </c>
      <c r="F19" s="19">
        <v>203.28</v>
      </c>
      <c r="G19" s="19">
        <v>1124.44</v>
      </c>
      <c r="H19" s="20">
        <v>1675.54</v>
      </c>
      <c r="I19" s="72">
        <v>3484.05</v>
      </c>
      <c r="J19" s="75">
        <v>632.41999999999996</v>
      </c>
      <c r="K19" s="75">
        <v>0</v>
      </c>
      <c r="L19" s="79">
        <v>290.16000000000003</v>
      </c>
      <c r="M19" s="79">
        <v>0</v>
      </c>
    </row>
    <row r="20" spans="1:14" ht="25.5" x14ac:dyDescent="0.25">
      <c r="A20" s="30">
        <v>2300</v>
      </c>
      <c r="B20" s="31" t="s">
        <v>30</v>
      </c>
      <c r="C20" s="16">
        <f>SUM(C21:C26)</f>
        <v>48273.659999999996</v>
      </c>
      <c r="D20" s="16">
        <f>SUM(D21:D26)</f>
        <v>17015.3</v>
      </c>
      <c r="E20" s="17">
        <f t="shared" ref="E20:K20" si="3">E21+E22+E23+E24+E25+E26</f>
        <v>24193.03</v>
      </c>
      <c r="F20" s="17">
        <f t="shared" si="3"/>
        <v>48983.19</v>
      </c>
      <c r="G20" s="17">
        <f t="shared" si="3"/>
        <v>37697.9</v>
      </c>
      <c r="H20" s="9">
        <f t="shared" si="3"/>
        <v>43036.67</v>
      </c>
      <c r="I20" s="67">
        <f t="shared" si="3"/>
        <v>40437.770000000004</v>
      </c>
      <c r="J20" s="107">
        <f t="shared" si="3"/>
        <v>75300.620000000024</v>
      </c>
      <c r="K20" s="28">
        <f t="shared" si="3"/>
        <v>20921.04</v>
      </c>
      <c r="L20" s="34">
        <f>SUM(L21:L26)</f>
        <v>30975.86</v>
      </c>
      <c r="M20" s="34">
        <f t="shared" ref="M20" si="4">SUM(M21:M26)</f>
        <v>19303.88</v>
      </c>
    </row>
    <row r="21" spans="1:14" x14ac:dyDescent="0.25">
      <c r="A21" s="32">
        <v>2310</v>
      </c>
      <c r="B21" s="33" t="s">
        <v>31</v>
      </c>
      <c r="C21" s="18">
        <v>18000.93</v>
      </c>
      <c r="D21" s="18">
        <v>7524.41</v>
      </c>
      <c r="E21" s="19">
        <v>14412.96</v>
      </c>
      <c r="F21" s="19">
        <v>13193.01</v>
      </c>
      <c r="G21" s="19">
        <v>4852.13</v>
      </c>
      <c r="H21" s="10">
        <v>21689.48</v>
      </c>
      <c r="I21" s="73">
        <v>7418.04</v>
      </c>
      <c r="J21" s="75">
        <v>22217.38</v>
      </c>
      <c r="K21" s="75">
        <v>9592.4599999999991</v>
      </c>
      <c r="L21" s="80">
        <v>10015.69</v>
      </c>
      <c r="M21" s="80">
        <v>3628.15</v>
      </c>
    </row>
    <row r="22" spans="1:14" x14ac:dyDescent="0.25">
      <c r="A22" s="32">
        <v>2320</v>
      </c>
      <c r="B22" s="33" t="s">
        <v>32</v>
      </c>
      <c r="C22" s="18">
        <v>0</v>
      </c>
      <c r="D22" s="18">
        <v>0</v>
      </c>
      <c r="E22" s="19">
        <v>0</v>
      </c>
      <c r="F22" s="19">
        <v>22389.64</v>
      </c>
      <c r="G22" s="19">
        <v>23373.24</v>
      </c>
      <c r="H22" s="10">
        <v>11.8</v>
      </c>
      <c r="I22" s="72">
        <v>0</v>
      </c>
      <c r="J22" s="75">
        <v>35850</v>
      </c>
      <c r="K22" s="75">
        <v>41.27</v>
      </c>
      <c r="L22" s="80">
        <v>0</v>
      </c>
      <c r="M22" s="80">
        <v>7894.19</v>
      </c>
    </row>
    <row r="23" spans="1:14" ht="25.5" x14ac:dyDescent="0.25">
      <c r="A23" s="32">
        <v>2340</v>
      </c>
      <c r="B23" s="35" t="s">
        <v>33</v>
      </c>
      <c r="C23" s="18">
        <v>548.64</v>
      </c>
      <c r="D23" s="18">
        <v>0</v>
      </c>
      <c r="E23" s="19">
        <v>138.19999999999999</v>
      </c>
      <c r="F23" s="19">
        <v>177.71</v>
      </c>
      <c r="G23" s="19">
        <v>89.03</v>
      </c>
      <c r="H23" s="10">
        <v>199.7</v>
      </c>
      <c r="I23" s="72">
        <v>221.78</v>
      </c>
      <c r="J23" s="75">
        <v>312.43</v>
      </c>
      <c r="K23" s="75">
        <v>12.22</v>
      </c>
      <c r="L23" s="80">
        <v>437.1</v>
      </c>
      <c r="M23" s="80">
        <v>31.94</v>
      </c>
    </row>
    <row r="24" spans="1:14" x14ac:dyDescent="0.25">
      <c r="A24" s="32">
        <v>2350</v>
      </c>
      <c r="B24" s="35" t="s">
        <v>34</v>
      </c>
      <c r="C24" s="18">
        <v>12293.21</v>
      </c>
      <c r="D24" s="18">
        <v>4944.34</v>
      </c>
      <c r="E24" s="19">
        <v>9263.23</v>
      </c>
      <c r="F24" s="19">
        <v>8739.5400000000009</v>
      </c>
      <c r="G24" s="19">
        <v>6902.4</v>
      </c>
      <c r="H24" s="10">
        <v>8776.9699999999993</v>
      </c>
      <c r="I24" s="73">
        <v>17526.189999999999</v>
      </c>
      <c r="J24" s="75">
        <v>12113.64</v>
      </c>
      <c r="K24" s="75">
        <v>7610.62</v>
      </c>
      <c r="L24" s="80">
        <v>14218.5</v>
      </c>
      <c r="M24" s="80">
        <v>4560.76</v>
      </c>
    </row>
    <row r="25" spans="1:14" ht="63.75" x14ac:dyDescent="0.25">
      <c r="A25" s="32">
        <v>2360</v>
      </c>
      <c r="B25" s="35" t="s">
        <v>35</v>
      </c>
      <c r="C25" s="18">
        <v>879.67</v>
      </c>
      <c r="D25" s="18">
        <v>579.89</v>
      </c>
      <c r="E25" s="19">
        <v>0</v>
      </c>
      <c r="F25" s="19">
        <v>210.2</v>
      </c>
      <c r="G25" s="19">
        <v>201.84</v>
      </c>
      <c r="H25" s="10">
        <v>164.6</v>
      </c>
      <c r="I25" s="72">
        <v>1392.92</v>
      </c>
      <c r="J25" s="75">
        <v>597.46</v>
      </c>
      <c r="K25" s="75">
        <v>1301.57</v>
      </c>
      <c r="L25" s="80">
        <v>477.48</v>
      </c>
      <c r="M25" s="80">
        <v>341.27</v>
      </c>
    </row>
    <row r="26" spans="1:14" x14ac:dyDescent="0.25">
      <c r="A26" s="32">
        <v>2370</v>
      </c>
      <c r="B26" s="33" t="s">
        <v>36</v>
      </c>
      <c r="C26" s="18">
        <v>16551.21</v>
      </c>
      <c r="D26" s="18">
        <v>3966.66</v>
      </c>
      <c r="E26" s="19">
        <v>378.64</v>
      </c>
      <c r="F26" s="19">
        <v>4273.09</v>
      </c>
      <c r="G26" s="19">
        <v>2279.2600000000002</v>
      </c>
      <c r="H26" s="10">
        <v>12194.12</v>
      </c>
      <c r="I26" s="73">
        <v>13878.84</v>
      </c>
      <c r="J26" s="75">
        <v>4209.71</v>
      </c>
      <c r="K26" s="75">
        <v>2362.9</v>
      </c>
      <c r="L26" s="80">
        <v>5827.09</v>
      </c>
      <c r="M26" s="80">
        <v>2847.57</v>
      </c>
    </row>
    <row r="27" spans="1:14" x14ac:dyDescent="0.25">
      <c r="A27" s="30">
        <v>2400</v>
      </c>
      <c r="B27" s="31" t="s">
        <v>37</v>
      </c>
      <c r="C27" s="16">
        <v>1817.44</v>
      </c>
      <c r="D27" s="16">
        <v>447.15</v>
      </c>
      <c r="E27" s="17">
        <v>0</v>
      </c>
      <c r="F27" s="17">
        <v>0</v>
      </c>
      <c r="G27" s="17">
        <v>0</v>
      </c>
      <c r="H27" s="9">
        <v>273.42</v>
      </c>
      <c r="I27" s="71">
        <v>0</v>
      </c>
      <c r="J27" s="28">
        <v>137.55000000000001</v>
      </c>
      <c r="K27" s="28">
        <v>0</v>
      </c>
      <c r="L27" s="76">
        <v>0</v>
      </c>
      <c r="M27" s="76">
        <v>0</v>
      </c>
    </row>
    <row r="28" spans="1:14" x14ac:dyDescent="0.25">
      <c r="A28" s="30">
        <v>5233</v>
      </c>
      <c r="B28" s="31" t="s">
        <v>38</v>
      </c>
      <c r="C28" s="16">
        <v>8912.5499999999993</v>
      </c>
      <c r="D28" s="16">
        <v>1210</v>
      </c>
      <c r="E28" s="17">
        <v>2968.16</v>
      </c>
      <c r="F28" s="17">
        <v>1300</v>
      </c>
      <c r="G28" s="17">
        <v>586.14</v>
      </c>
      <c r="H28" s="9">
        <v>4397.88</v>
      </c>
      <c r="I28" s="71">
        <v>3771.42</v>
      </c>
      <c r="J28" s="28">
        <v>1759.99</v>
      </c>
      <c r="K28" s="28">
        <v>1578.83</v>
      </c>
      <c r="L28" s="76">
        <v>3208.23</v>
      </c>
      <c r="M28" s="76">
        <v>1263.32</v>
      </c>
    </row>
    <row r="29" spans="1:14" x14ac:dyDescent="0.25">
      <c r="A29" s="36" t="s">
        <v>39</v>
      </c>
      <c r="B29" s="40" t="s">
        <v>40</v>
      </c>
      <c r="C29" s="18">
        <v>0</v>
      </c>
      <c r="D29" s="18">
        <v>0</v>
      </c>
      <c r="E29" s="19">
        <v>0</v>
      </c>
      <c r="F29" s="19">
        <v>0</v>
      </c>
      <c r="G29" s="19">
        <v>0</v>
      </c>
      <c r="H29" s="10">
        <v>0</v>
      </c>
      <c r="I29" s="74">
        <v>0</v>
      </c>
      <c r="J29" s="75">
        <v>0</v>
      </c>
      <c r="K29" s="75">
        <v>0</v>
      </c>
      <c r="L29" s="88">
        <v>0</v>
      </c>
      <c r="M29" s="88">
        <v>0</v>
      </c>
    </row>
    <row r="30" spans="1:14" ht="15.75" x14ac:dyDescent="0.25">
      <c r="A30" s="37"/>
      <c r="B30" s="41" t="s">
        <v>65</v>
      </c>
      <c r="C30" s="51">
        <v>814</v>
      </c>
      <c r="D30" s="52">
        <v>82</v>
      </c>
      <c r="E30" s="53">
        <v>179</v>
      </c>
      <c r="F30" s="53">
        <v>84</v>
      </c>
      <c r="G30" s="53">
        <v>107</v>
      </c>
      <c r="H30" s="54">
        <v>406</v>
      </c>
      <c r="I30" s="64">
        <v>433</v>
      </c>
      <c r="J30" s="55">
        <v>151</v>
      </c>
      <c r="K30" s="55">
        <v>115</v>
      </c>
      <c r="L30" s="56">
        <v>411</v>
      </c>
      <c r="M30" s="56">
        <v>107</v>
      </c>
      <c r="N30" s="92"/>
    </row>
    <row r="31" spans="1:14" x14ac:dyDescent="0.25">
      <c r="A31" s="37" t="s">
        <v>41</v>
      </c>
      <c r="B31" s="40" t="s">
        <v>42</v>
      </c>
      <c r="C31" s="21">
        <f t="shared" ref="C31:I31" si="5">C9/C30</f>
        <v>933.73259213759206</v>
      </c>
      <c r="D31" s="21">
        <f>D9/D30</f>
        <v>4184.1284146341468</v>
      </c>
      <c r="E31" s="22">
        <f t="shared" si="5"/>
        <v>1743.2804469273744</v>
      </c>
      <c r="F31" s="22">
        <f t="shared" si="5"/>
        <v>2354.7179761904763</v>
      </c>
      <c r="G31" s="22">
        <f t="shared" si="5"/>
        <v>2655.3464485981308</v>
      </c>
      <c r="H31" s="11">
        <f>H9/H30</f>
        <v>913.99536945812804</v>
      </c>
      <c r="I31" s="66">
        <f t="shared" si="5"/>
        <v>1007.312193995381</v>
      </c>
      <c r="J31" s="43">
        <f>J9/J30</f>
        <v>2301.5869536423838</v>
      </c>
      <c r="K31" s="43">
        <f>K9/K30</f>
        <v>2219.7840869565216</v>
      </c>
      <c r="L31" s="44">
        <f>L9/L30</f>
        <v>998.99997566909963</v>
      </c>
      <c r="M31" s="44">
        <f>M9/M30</f>
        <v>1701.9475700934581</v>
      </c>
    </row>
    <row r="32" spans="1:14" ht="30" x14ac:dyDescent="0.25">
      <c r="A32" s="37"/>
      <c r="B32" s="42" t="s">
        <v>43</v>
      </c>
      <c r="C32" s="57">
        <f t="shared" ref="C32:K32" si="6">C31/12</f>
        <v>77.811049344799343</v>
      </c>
      <c r="D32" s="57">
        <f>D31/12</f>
        <v>348.6773678861789</v>
      </c>
      <c r="E32" s="58">
        <f t="shared" ref="E32:G32" si="7">E31/12</f>
        <v>145.27337057728121</v>
      </c>
      <c r="F32" s="58">
        <f t="shared" si="7"/>
        <v>196.22649801587303</v>
      </c>
      <c r="G32" s="58">
        <f t="shared" si="7"/>
        <v>221.27887071651091</v>
      </c>
      <c r="H32" s="59">
        <f t="shared" si="6"/>
        <v>76.166280788177332</v>
      </c>
      <c r="I32" s="63">
        <f t="shared" si="6"/>
        <v>83.942682832948421</v>
      </c>
      <c r="J32" s="60">
        <f t="shared" si="6"/>
        <v>191.79891280353198</v>
      </c>
      <c r="K32" s="60">
        <f t="shared" si="6"/>
        <v>184.98200724637681</v>
      </c>
      <c r="L32" s="61">
        <f>L31/12</f>
        <v>83.249997972424964</v>
      </c>
      <c r="M32" s="61">
        <f>M31/12</f>
        <v>141.82896417445485</v>
      </c>
    </row>
    <row r="34" spans="2:14" x14ac:dyDescent="0.25"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</row>
    <row r="35" spans="2:14" ht="24.75" customHeight="1" x14ac:dyDescent="0.25">
      <c r="B35" s="45" t="s">
        <v>44</v>
      </c>
      <c r="C35" s="5" t="s">
        <v>45</v>
      </c>
      <c r="D35" s="5"/>
      <c r="E35" s="5"/>
      <c r="F35" s="5"/>
      <c r="G35" s="49"/>
      <c r="H35" s="49" t="s">
        <v>46</v>
      </c>
    </row>
    <row r="37" spans="2:14" x14ac:dyDescent="0.25">
      <c r="C37" s="94"/>
      <c r="D37" s="94"/>
      <c r="E37" s="94"/>
      <c r="F37" s="94"/>
      <c r="G37" s="94"/>
      <c r="H37" s="94"/>
      <c r="I37" s="95"/>
      <c r="J37" s="94"/>
      <c r="K37" s="94"/>
      <c r="L37" s="94"/>
      <c r="M37" s="94"/>
      <c r="N37" s="94"/>
    </row>
    <row r="38" spans="2:14" x14ac:dyDescent="0.25">
      <c r="F38" s="94"/>
    </row>
    <row r="39" spans="2:14" x14ac:dyDescent="0.25"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</row>
    <row r="40" spans="2:14" x14ac:dyDescent="0.25"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</row>
    <row r="41" spans="2:14" x14ac:dyDescent="0.25"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</row>
  </sheetData>
  <mergeCells count="3">
    <mergeCell ref="B4:J4"/>
    <mergeCell ref="C35:F35"/>
    <mergeCell ref="C7:M7"/>
  </mergeCells>
  <pageMargins left="0.38" right="0.3" top="0.4" bottom="0.74803149606299202" header="0.31496062992126" footer="0.31496062992126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2"/>
  <sheetViews>
    <sheetView tabSelected="1" workbookViewId="0">
      <pane xSplit="2" ySplit="8" topLeftCell="F9" activePane="bottomRight" state="frozen"/>
      <selection pane="topRight"/>
      <selection pane="bottomLeft"/>
      <selection pane="bottomRight" activeCell="P7" sqref="P7"/>
    </sheetView>
  </sheetViews>
  <sheetFormatPr defaultRowHeight="15" x14ac:dyDescent="0.25"/>
  <cols>
    <col min="1" max="1" width="6.42578125" customWidth="1"/>
    <col min="2" max="2" width="40.140625" style="39" customWidth="1"/>
    <col min="3" max="3" width="14.7109375" customWidth="1"/>
    <col min="4" max="5" width="10.85546875" customWidth="1"/>
    <col min="6" max="6" width="10.28515625" customWidth="1"/>
    <col min="7" max="7" width="10" customWidth="1"/>
    <col min="8" max="8" width="10.5703125" customWidth="1"/>
    <col min="9" max="10" width="11.42578125" customWidth="1"/>
    <col min="11" max="11" width="12.7109375" customWidth="1"/>
    <col min="12" max="12" width="11.28515625" customWidth="1"/>
    <col min="13" max="13" width="11.140625" customWidth="1"/>
    <col min="14" max="14" width="11.5703125" style="65" customWidth="1"/>
    <col min="15" max="15" width="10.28515625" style="65" customWidth="1"/>
    <col min="16" max="16" width="10.42578125" customWidth="1"/>
    <col min="17" max="18" width="9.140625" customWidth="1"/>
  </cols>
  <sheetData>
    <row r="1" spans="1:18" x14ac:dyDescent="0.25">
      <c r="O1" s="109" t="s">
        <v>47</v>
      </c>
    </row>
    <row r="2" spans="1:18" x14ac:dyDescent="0.25">
      <c r="O2" s="110" t="s">
        <v>1</v>
      </c>
    </row>
    <row r="3" spans="1:18" ht="15.75" x14ac:dyDescent="0.25">
      <c r="B3" s="1" t="s">
        <v>63</v>
      </c>
      <c r="C3" s="1"/>
      <c r="D3" s="1"/>
      <c r="E3" s="1"/>
      <c r="F3" s="1"/>
      <c r="G3" s="1"/>
      <c r="H3" s="1"/>
      <c r="I3" s="1"/>
      <c r="J3" s="1"/>
      <c r="K3" s="1"/>
      <c r="L3" s="1"/>
      <c r="O3" s="110" t="s">
        <v>2</v>
      </c>
    </row>
    <row r="4" spans="1:18" x14ac:dyDescent="0.25">
      <c r="O4" s="110" t="s">
        <v>67</v>
      </c>
    </row>
    <row r="5" spans="1:18" x14ac:dyDescent="0.25">
      <c r="O5" s="110" t="s">
        <v>68</v>
      </c>
    </row>
    <row r="7" spans="1:18" x14ac:dyDescent="0.25">
      <c r="A7" s="24" t="s">
        <v>5</v>
      </c>
      <c r="B7" s="12" t="s">
        <v>6</v>
      </c>
      <c r="C7" s="4" t="s">
        <v>7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2"/>
    </row>
    <row r="8" spans="1:18" ht="58.5" customHeight="1" x14ac:dyDescent="0.25">
      <c r="A8" s="24"/>
      <c r="B8" s="12"/>
      <c r="C8" s="12" t="s">
        <v>48</v>
      </c>
      <c r="D8" s="12" t="s">
        <v>49</v>
      </c>
      <c r="E8" s="12" t="s">
        <v>50</v>
      </c>
      <c r="F8" s="13" t="s">
        <v>51</v>
      </c>
      <c r="G8" s="13" t="s">
        <v>52</v>
      </c>
      <c r="H8" s="8" t="s">
        <v>62</v>
      </c>
      <c r="I8" s="8" t="s">
        <v>53</v>
      </c>
      <c r="J8" s="23" t="s">
        <v>54</v>
      </c>
      <c r="K8" s="23" t="s">
        <v>55</v>
      </c>
      <c r="L8" s="25" t="s">
        <v>56</v>
      </c>
      <c r="M8" s="26" t="s">
        <v>57</v>
      </c>
      <c r="N8" s="26" t="s">
        <v>58</v>
      </c>
      <c r="O8"/>
    </row>
    <row r="9" spans="1:18" ht="19.5" customHeight="1" x14ac:dyDescent="0.25">
      <c r="A9" s="27"/>
      <c r="B9" s="31" t="s">
        <v>19</v>
      </c>
      <c r="C9" s="16">
        <f>C10+C11+C12+C13+C20+C27+C28</f>
        <v>685107.71</v>
      </c>
      <c r="D9" s="16">
        <f>D10+D11+D12+D13+D20+D27+D28</f>
        <v>690827.28000000014</v>
      </c>
      <c r="E9" s="16">
        <v>309475.65000000002</v>
      </c>
      <c r="F9" s="17">
        <f>F10+F11+F12+F13+F20+F27+F28+F29</f>
        <v>361564.43</v>
      </c>
      <c r="G9" s="17">
        <f>G10+G11+G12+G13+G20+G27+G28+G29</f>
        <v>136256.13</v>
      </c>
      <c r="H9" s="9">
        <f>H10+H11+H12+H13+H20+H27+H28</f>
        <v>375742.38999999996</v>
      </c>
      <c r="I9" s="9">
        <f>I10+I11+I12+I13+I20+I27+I28</f>
        <v>317889.12000000005</v>
      </c>
      <c r="J9" s="68">
        <f>J10+J11+J12+J13+J20+J27+J28</f>
        <v>152648.1</v>
      </c>
      <c r="K9" s="68">
        <f>K10+K11+K12+K13+K20+K27+K28</f>
        <v>377204.49000000005</v>
      </c>
      <c r="L9" s="98">
        <f t="shared" ref="L9:N9" si="0">L10+L11+L12+L13+L20+L27+L28</f>
        <v>282536.20999999996</v>
      </c>
      <c r="M9" s="77">
        <f t="shared" si="0"/>
        <v>644823.71000000008</v>
      </c>
      <c r="N9" s="77">
        <f t="shared" si="0"/>
        <v>290439.5</v>
      </c>
      <c r="O9"/>
    </row>
    <row r="10" spans="1:18" ht="29.25" customHeight="1" x14ac:dyDescent="0.25">
      <c r="A10" s="30">
        <v>1100</v>
      </c>
      <c r="B10" s="31" t="s">
        <v>20</v>
      </c>
      <c r="C10" s="16">
        <v>445818.65</v>
      </c>
      <c r="D10" s="16">
        <v>452318.44</v>
      </c>
      <c r="E10" s="104">
        <v>215624.04</v>
      </c>
      <c r="F10" s="17">
        <v>231730.24</v>
      </c>
      <c r="G10" s="17">
        <v>76044.3</v>
      </c>
      <c r="H10" s="9">
        <v>258552.58</v>
      </c>
      <c r="I10" s="9">
        <v>215577.57</v>
      </c>
      <c r="J10" s="89">
        <v>103472.64</v>
      </c>
      <c r="K10" s="89">
        <v>245491.71</v>
      </c>
      <c r="L10" s="28">
        <v>196910.78</v>
      </c>
      <c r="M10" s="77">
        <v>455869.71</v>
      </c>
      <c r="N10" s="77">
        <v>190085.39</v>
      </c>
      <c r="O10"/>
    </row>
    <row r="11" spans="1:18" ht="40.5" customHeight="1" x14ac:dyDescent="0.25">
      <c r="A11" s="30">
        <v>1200</v>
      </c>
      <c r="B11" s="31" t="s">
        <v>21</v>
      </c>
      <c r="C11" s="16">
        <v>124630.31</v>
      </c>
      <c r="D11" s="16">
        <v>125157.37</v>
      </c>
      <c r="E11" s="104">
        <v>66099.460000000006</v>
      </c>
      <c r="F11" s="17">
        <v>63727.58</v>
      </c>
      <c r="G11" s="17">
        <v>21468.16</v>
      </c>
      <c r="H11" s="9">
        <v>70058.759999999995</v>
      </c>
      <c r="I11" s="93">
        <v>58135.4</v>
      </c>
      <c r="J11" s="90">
        <v>26400.19</v>
      </c>
      <c r="K11" s="90">
        <v>69463.070000000007</v>
      </c>
      <c r="L11" s="28">
        <v>53393.2</v>
      </c>
      <c r="M11" s="78">
        <v>124457.87</v>
      </c>
      <c r="N11" s="78">
        <v>53658.97</v>
      </c>
      <c r="O11"/>
    </row>
    <row r="12" spans="1:18" ht="34.5" customHeight="1" x14ac:dyDescent="0.25">
      <c r="A12" s="30">
        <v>2100</v>
      </c>
      <c r="B12" s="31" t="s">
        <v>22</v>
      </c>
      <c r="C12" s="16">
        <v>28.6</v>
      </c>
      <c r="D12" s="16">
        <v>0</v>
      </c>
      <c r="E12" s="100" t="s">
        <v>59</v>
      </c>
      <c r="F12" s="17">
        <v>0</v>
      </c>
      <c r="G12" s="17">
        <v>0</v>
      </c>
      <c r="H12" s="9">
        <v>5.5</v>
      </c>
      <c r="I12" s="9">
        <v>23.78</v>
      </c>
      <c r="J12" s="68">
        <v>0</v>
      </c>
      <c r="K12" s="91">
        <v>180</v>
      </c>
      <c r="L12" s="28">
        <v>0</v>
      </c>
      <c r="M12" s="76">
        <v>17</v>
      </c>
      <c r="N12" s="76">
        <v>0</v>
      </c>
      <c r="O12"/>
      <c r="R12" s="99"/>
    </row>
    <row r="13" spans="1:18" ht="15" customHeight="1" x14ac:dyDescent="0.25">
      <c r="A13" s="30">
        <v>2200</v>
      </c>
      <c r="B13" s="31" t="s">
        <v>23</v>
      </c>
      <c r="C13" s="16">
        <f>SUM(C14:C19)</f>
        <v>89832.410000000018</v>
      </c>
      <c r="D13" s="16">
        <f>SUM(D14:D19)</f>
        <v>95406.06</v>
      </c>
      <c r="E13" s="16">
        <f>SUM(E14:E19)</f>
        <v>36607.43</v>
      </c>
      <c r="F13" s="17">
        <f>F14+F15+F16+F17+F18+F19</f>
        <v>55186.250000000007</v>
      </c>
      <c r="G13" s="17">
        <f>G14+G15+G16+G17+G18+G19</f>
        <v>21129.589999999997</v>
      </c>
      <c r="H13" s="9">
        <f t="shared" ref="H13:I13" si="1">H14+H15+H16+H17+H18+H19</f>
        <v>22459.66</v>
      </c>
      <c r="I13" s="9">
        <f t="shared" si="1"/>
        <v>36317.449999999997</v>
      </c>
      <c r="J13" s="68">
        <f>J14+J15+J16+J17+J18+J19</f>
        <v>9275.23</v>
      </c>
      <c r="K13" s="68">
        <f>K14+K15+K16+K17+K18+K19</f>
        <v>26515.62</v>
      </c>
      <c r="L13" s="98">
        <f t="shared" ref="L13:N13" si="2">L14+L15+L16+L17+L18+L19</f>
        <v>10044.730000000001</v>
      </c>
      <c r="M13" s="77">
        <f t="shared" si="2"/>
        <v>44979</v>
      </c>
      <c r="N13" s="77">
        <f t="shared" si="2"/>
        <v>33818.21</v>
      </c>
      <c r="O13"/>
    </row>
    <row r="14" spans="1:18" x14ac:dyDescent="0.25">
      <c r="A14" s="32">
        <v>2210</v>
      </c>
      <c r="B14" s="33" t="s">
        <v>24</v>
      </c>
      <c r="C14" s="18">
        <v>12.06</v>
      </c>
      <c r="D14" s="18">
        <v>2.77</v>
      </c>
      <c r="E14" s="101">
        <v>81.05</v>
      </c>
      <c r="F14" s="19">
        <v>589.91</v>
      </c>
      <c r="G14" s="19">
        <v>763.82</v>
      </c>
      <c r="H14" s="10">
        <v>584.35</v>
      </c>
      <c r="I14" s="10">
        <v>591.51</v>
      </c>
      <c r="J14" s="70">
        <v>357.17</v>
      </c>
      <c r="K14" s="70">
        <v>643.01</v>
      </c>
      <c r="L14" s="75">
        <v>53.1</v>
      </c>
      <c r="M14" s="79">
        <v>188.67</v>
      </c>
      <c r="N14" s="79">
        <v>279.7</v>
      </c>
      <c r="O14"/>
    </row>
    <row r="15" spans="1:18" x14ac:dyDescent="0.25">
      <c r="A15" s="32">
        <v>2220</v>
      </c>
      <c r="B15" s="33" t="s">
        <v>25</v>
      </c>
      <c r="C15" s="18">
        <v>72407.66</v>
      </c>
      <c r="D15" s="18">
        <v>82323.179999999993</v>
      </c>
      <c r="E15" s="105">
        <v>26779.89</v>
      </c>
      <c r="F15" s="19">
        <v>41767</v>
      </c>
      <c r="G15" s="19">
        <v>5518.06</v>
      </c>
      <c r="H15" s="10">
        <v>14069.67</v>
      </c>
      <c r="I15" s="10">
        <v>30476.37</v>
      </c>
      <c r="J15" s="70">
        <v>4755.3</v>
      </c>
      <c r="K15" s="70">
        <v>12411.77</v>
      </c>
      <c r="L15" s="75">
        <v>4695.55</v>
      </c>
      <c r="M15" s="79">
        <v>33886.93</v>
      </c>
      <c r="N15" s="79">
        <v>23039.02</v>
      </c>
      <c r="O15"/>
    </row>
    <row r="16" spans="1:18" x14ac:dyDescent="0.25">
      <c r="A16" s="32">
        <v>2230</v>
      </c>
      <c r="B16" s="33" t="s">
        <v>26</v>
      </c>
      <c r="C16" s="18">
        <v>3025.13</v>
      </c>
      <c r="D16" s="18">
        <v>2011.1</v>
      </c>
      <c r="E16" s="105">
        <v>1319.74</v>
      </c>
      <c r="F16" s="19">
        <v>2409.85</v>
      </c>
      <c r="G16" s="19">
        <v>1577.52</v>
      </c>
      <c r="H16" s="10">
        <v>1064.32</v>
      </c>
      <c r="I16" s="10">
        <v>585.85</v>
      </c>
      <c r="J16" s="70">
        <v>1609.25</v>
      </c>
      <c r="K16" s="70">
        <v>1967.4</v>
      </c>
      <c r="L16" s="75">
        <v>2240</v>
      </c>
      <c r="M16" s="79">
        <v>1468.38</v>
      </c>
      <c r="N16" s="79">
        <v>718.9</v>
      </c>
      <c r="O16"/>
    </row>
    <row r="17" spans="1:15" ht="25.5" x14ac:dyDescent="0.25">
      <c r="A17" s="32">
        <v>2240</v>
      </c>
      <c r="B17" s="33" t="s">
        <v>27</v>
      </c>
      <c r="C17" s="18">
        <v>12610.24</v>
      </c>
      <c r="D17" s="18">
        <v>10452.200000000001</v>
      </c>
      <c r="E17" s="105">
        <v>7809.94</v>
      </c>
      <c r="F17" s="19">
        <v>9634.08</v>
      </c>
      <c r="G17" s="19">
        <v>12564.98</v>
      </c>
      <c r="H17" s="10">
        <v>5836.45</v>
      </c>
      <c r="I17" s="10">
        <v>4147.53</v>
      </c>
      <c r="J17" s="70">
        <v>2272.56</v>
      </c>
      <c r="K17" s="70">
        <v>10074.49</v>
      </c>
      <c r="L17" s="75">
        <v>2680.25</v>
      </c>
      <c r="M17" s="79">
        <v>8255.19</v>
      </c>
      <c r="N17" s="79">
        <v>8988.52</v>
      </c>
      <c r="O17"/>
    </row>
    <row r="18" spans="1:15" x14ac:dyDescent="0.25">
      <c r="A18" s="32">
        <v>2250</v>
      </c>
      <c r="B18" s="33" t="s">
        <v>28</v>
      </c>
      <c r="C18" s="18">
        <v>1777.32</v>
      </c>
      <c r="D18" s="18">
        <v>616.80999999999995</v>
      </c>
      <c r="E18" s="101">
        <v>616.80999999999995</v>
      </c>
      <c r="F18" s="19">
        <v>785.41</v>
      </c>
      <c r="G18" s="19">
        <v>705.21</v>
      </c>
      <c r="H18" s="10">
        <v>864.67</v>
      </c>
      <c r="I18" s="10">
        <v>516.19000000000005</v>
      </c>
      <c r="J18" s="70">
        <v>166.71</v>
      </c>
      <c r="K18" s="70">
        <f>1193.31-43</f>
        <v>1150.31</v>
      </c>
      <c r="L18" s="75">
        <v>375.83</v>
      </c>
      <c r="M18" s="79">
        <v>1006.93</v>
      </c>
      <c r="N18" s="79">
        <v>792.07</v>
      </c>
      <c r="O18"/>
    </row>
    <row r="19" spans="1:15" x14ac:dyDescent="0.25">
      <c r="A19" s="32">
        <v>2260</v>
      </c>
      <c r="B19" s="33" t="s">
        <v>29</v>
      </c>
      <c r="C19" s="18">
        <v>0</v>
      </c>
      <c r="D19" s="18">
        <v>0</v>
      </c>
      <c r="E19" s="101">
        <v>0</v>
      </c>
      <c r="F19" s="19">
        <v>0</v>
      </c>
      <c r="G19" s="19">
        <v>0</v>
      </c>
      <c r="H19" s="10">
        <v>40.200000000000003</v>
      </c>
      <c r="I19" s="10">
        <v>0</v>
      </c>
      <c r="J19" s="70">
        <v>114.24</v>
      </c>
      <c r="K19" s="70">
        <v>268.64</v>
      </c>
      <c r="L19" s="75">
        <v>0</v>
      </c>
      <c r="M19" s="79">
        <v>172.9</v>
      </c>
      <c r="N19" s="79">
        <v>0</v>
      </c>
      <c r="O19"/>
    </row>
    <row r="20" spans="1:15" ht="38.25" x14ac:dyDescent="0.25">
      <c r="A20" s="30">
        <v>2300</v>
      </c>
      <c r="B20" s="31" t="s">
        <v>30</v>
      </c>
      <c r="C20" s="16">
        <f>SUM(C21:C26)</f>
        <v>24797.74</v>
      </c>
      <c r="D20" s="16">
        <f>SUM(D21:D26)</f>
        <v>17945.41</v>
      </c>
      <c r="E20" s="16">
        <f>SUM(E21:E26)</f>
        <v>17194.22</v>
      </c>
      <c r="F20" s="17">
        <f>F21+F22+F23+F24+F25+F26</f>
        <v>10920.36</v>
      </c>
      <c r="G20" s="17">
        <f>G21+G22+G23+G24+G25+G26</f>
        <v>17614.080000000002</v>
      </c>
      <c r="H20" s="9">
        <f t="shared" ref="H20:I20" si="3">H21+H22+H23+H24+H25+H26</f>
        <v>24665.89</v>
      </c>
      <c r="I20" s="9">
        <f t="shared" si="3"/>
        <v>7834.92</v>
      </c>
      <c r="J20" s="68">
        <f>J21+J22+J23+J24+J25+J26</f>
        <v>13500.04</v>
      </c>
      <c r="K20" s="68">
        <f>K21+K22+K23+K24+K25+K26</f>
        <v>35554.090000000011</v>
      </c>
      <c r="L20" s="98">
        <f t="shared" ref="L20:N20" si="4">L21+L22+L23+L24+L25+L26</f>
        <v>22187.5</v>
      </c>
      <c r="M20" s="77">
        <f t="shared" si="4"/>
        <v>19500.13</v>
      </c>
      <c r="N20" s="77">
        <f t="shared" si="4"/>
        <v>12876.929999999998</v>
      </c>
      <c r="O20"/>
    </row>
    <row r="21" spans="1:15" x14ac:dyDescent="0.25">
      <c r="A21" s="32">
        <v>2310</v>
      </c>
      <c r="B21" s="33" t="s">
        <v>31</v>
      </c>
      <c r="C21" s="18">
        <v>7840.67</v>
      </c>
      <c r="D21" s="18">
        <v>5342.56</v>
      </c>
      <c r="E21" s="105">
        <v>8758.11</v>
      </c>
      <c r="F21" s="19">
        <v>5107.1499999999996</v>
      </c>
      <c r="G21" s="19">
        <v>1994.41</v>
      </c>
      <c r="H21" s="10">
        <v>7646.46</v>
      </c>
      <c r="I21" s="10">
        <v>3140.53</v>
      </c>
      <c r="J21" s="70">
        <v>3340.4</v>
      </c>
      <c r="K21" s="70">
        <v>7291.95</v>
      </c>
      <c r="L21" s="75">
        <v>3292.96</v>
      </c>
      <c r="M21" s="80">
        <v>7194.31</v>
      </c>
      <c r="N21" s="80">
        <v>7098.86</v>
      </c>
      <c r="O21"/>
    </row>
    <row r="22" spans="1:15" ht="25.5" x14ac:dyDescent="0.25">
      <c r="A22" s="32">
        <v>2320</v>
      </c>
      <c r="B22" s="33" t="s">
        <v>32</v>
      </c>
      <c r="C22" s="18">
        <v>24.5</v>
      </c>
      <c r="D22" s="18">
        <v>16.7</v>
      </c>
      <c r="E22" s="101">
        <v>8</v>
      </c>
      <c r="F22" s="19">
        <v>0</v>
      </c>
      <c r="G22" s="19">
        <v>11190.99</v>
      </c>
      <c r="H22" s="10">
        <v>10058.549999999999</v>
      </c>
      <c r="I22" s="10">
        <v>0</v>
      </c>
      <c r="J22" s="70">
        <f>6588.28-64.68</f>
        <v>6523.6</v>
      </c>
      <c r="K22" s="70">
        <f>18294.65-306.6</f>
        <v>17988.050000000003</v>
      </c>
      <c r="L22" s="75">
        <v>9535.49</v>
      </c>
      <c r="M22" s="80">
        <v>0</v>
      </c>
      <c r="N22" s="80">
        <v>0</v>
      </c>
      <c r="O22"/>
    </row>
    <row r="23" spans="1:15" ht="38.25" x14ac:dyDescent="0.25">
      <c r="A23" s="32">
        <v>2340</v>
      </c>
      <c r="B23" s="35" t="s">
        <v>33</v>
      </c>
      <c r="C23" s="18">
        <v>923.5</v>
      </c>
      <c r="D23" s="18">
        <v>726.1</v>
      </c>
      <c r="E23" s="101">
        <v>496.63</v>
      </c>
      <c r="F23" s="19">
        <v>0</v>
      </c>
      <c r="G23" s="19">
        <v>60.81</v>
      </c>
      <c r="H23" s="10">
        <v>136.77000000000001</v>
      </c>
      <c r="I23" s="10">
        <v>100</v>
      </c>
      <c r="J23" s="70">
        <v>0</v>
      </c>
      <c r="K23" s="70">
        <v>234.94</v>
      </c>
      <c r="L23" s="75">
        <v>85.12</v>
      </c>
      <c r="M23" s="80">
        <v>638.41999999999996</v>
      </c>
      <c r="N23" s="80">
        <v>300.41000000000003</v>
      </c>
      <c r="O23"/>
    </row>
    <row r="24" spans="1:15" x14ac:dyDescent="0.25">
      <c r="A24" s="32">
        <v>2350</v>
      </c>
      <c r="B24" s="35" t="s">
        <v>34</v>
      </c>
      <c r="C24" s="103">
        <v>11011.7</v>
      </c>
      <c r="D24" s="18">
        <v>6689.71</v>
      </c>
      <c r="E24" s="105">
        <v>4523.07</v>
      </c>
      <c r="F24" s="19">
        <v>4214.28</v>
      </c>
      <c r="G24" s="19">
        <v>1617.03</v>
      </c>
      <c r="H24" s="10">
        <v>3763.32</v>
      </c>
      <c r="I24" s="10">
        <v>2089.08</v>
      </c>
      <c r="J24" s="70">
        <v>1870.14</v>
      </c>
      <c r="K24" s="70">
        <v>5422.51</v>
      </c>
      <c r="L24" s="75">
        <v>6595.68</v>
      </c>
      <c r="M24" s="80">
        <v>7422.19</v>
      </c>
      <c r="N24" s="80">
        <v>3443.68</v>
      </c>
      <c r="O24"/>
    </row>
    <row r="25" spans="1:15" ht="76.5" x14ac:dyDescent="0.25">
      <c r="A25" s="32">
        <v>2360</v>
      </c>
      <c r="B25" s="35" t="s">
        <v>35</v>
      </c>
      <c r="C25" s="18">
        <v>1177.93</v>
      </c>
      <c r="D25" s="18">
        <v>1370.05</v>
      </c>
      <c r="E25" s="105">
        <v>1648.43</v>
      </c>
      <c r="F25" s="19">
        <v>408.12</v>
      </c>
      <c r="G25" s="19">
        <v>757.43</v>
      </c>
      <c r="H25" s="10">
        <v>991.81</v>
      </c>
      <c r="I25" s="10">
        <v>567.78</v>
      </c>
      <c r="J25" s="70">
        <v>826.48</v>
      </c>
      <c r="K25" s="70">
        <v>1837.8</v>
      </c>
      <c r="L25" s="75">
        <v>1003.58</v>
      </c>
      <c r="M25" s="80">
        <v>185.67</v>
      </c>
      <c r="N25" s="80">
        <v>430.75</v>
      </c>
      <c r="O25"/>
    </row>
    <row r="26" spans="1:15" ht="25.5" x14ac:dyDescent="0.25">
      <c r="A26" s="32">
        <v>2370</v>
      </c>
      <c r="B26" s="33" t="s">
        <v>36</v>
      </c>
      <c r="C26" s="18">
        <v>3819.44</v>
      </c>
      <c r="D26" s="18">
        <v>3800.29</v>
      </c>
      <c r="E26" s="105">
        <v>1759.98</v>
      </c>
      <c r="F26" s="19">
        <v>1190.81</v>
      </c>
      <c r="G26" s="19">
        <v>1993.41</v>
      </c>
      <c r="H26" s="10">
        <v>2068.98</v>
      </c>
      <c r="I26" s="10">
        <v>1937.53</v>
      </c>
      <c r="J26" s="70">
        <v>939.42</v>
      </c>
      <c r="K26" s="70">
        <v>2778.84</v>
      </c>
      <c r="L26" s="75">
        <v>1674.67</v>
      </c>
      <c r="M26" s="80">
        <v>4059.54</v>
      </c>
      <c r="N26" s="80">
        <v>1603.23</v>
      </c>
      <c r="O26"/>
    </row>
    <row r="27" spans="1:15" ht="25.5" x14ac:dyDescent="0.25">
      <c r="A27" s="30">
        <v>2400</v>
      </c>
      <c r="B27" s="31" t="s">
        <v>37</v>
      </c>
      <c r="C27" s="16">
        <v>0</v>
      </c>
      <c r="D27" s="16">
        <v>0</v>
      </c>
      <c r="E27" s="100" t="s">
        <v>59</v>
      </c>
      <c r="F27" s="17">
        <v>0</v>
      </c>
      <c r="G27" s="17">
        <v>0</v>
      </c>
      <c r="H27" s="9">
        <v>0</v>
      </c>
      <c r="I27" s="9">
        <v>0</v>
      </c>
      <c r="J27" s="62">
        <v>0</v>
      </c>
      <c r="K27" s="62">
        <v>0</v>
      </c>
      <c r="L27" s="28">
        <v>0</v>
      </c>
      <c r="M27" s="29">
        <v>0</v>
      </c>
      <c r="N27" s="29">
        <v>0</v>
      </c>
      <c r="O27"/>
    </row>
    <row r="28" spans="1:15" x14ac:dyDescent="0.25">
      <c r="A28" s="30">
        <v>5233</v>
      </c>
      <c r="B28" s="31" t="s">
        <v>38</v>
      </c>
      <c r="C28" s="16">
        <v>0</v>
      </c>
      <c r="D28" s="16">
        <v>0</v>
      </c>
      <c r="E28" s="100" t="s">
        <v>59</v>
      </c>
      <c r="F28" s="17">
        <v>0</v>
      </c>
      <c r="G28" s="17">
        <v>0</v>
      </c>
      <c r="H28" s="9">
        <v>0</v>
      </c>
      <c r="I28" s="9">
        <v>0</v>
      </c>
      <c r="J28" s="62">
        <v>0</v>
      </c>
      <c r="K28" s="62">
        <v>0</v>
      </c>
      <c r="L28" s="28">
        <v>0</v>
      </c>
      <c r="M28" s="29">
        <v>0</v>
      </c>
      <c r="N28" s="29">
        <v>0</v>
      </c>
      <c r="O28"/>
    </row>
    <row r="29" spans="1:15" x14ac:dyDescent="0.25">
      <c r="A29" s="36" t="s">
        <v>39</v>
      </c>
      <c r="B29" s="40" t="s">
        <v>40</v>
      </c>
      <c r="C29" s="18"/>
      <c r="D29" s="18"/>
      <c r="E29" s="101" t="s">
        <v>60</v>
      </c>
      <c r="F29" s="19"/>
      <c r="G29" s="19">
        <v>0</v>
      </c>
      <c r="H29" s="10"/>
      <c r="I29" s="10"/>
      <c r="J29" s="69"/>
      <c r="K29" s="69"/>
      <c r="L29" s="75"/>
      <c r="M29" s="38"/>
      <c r="N29" s="38"/>
      <c r="O29"/>
    </row>
    <row r="30" spans="1:15" ht="15.75" x14ac:dyDescent="0.25">
      <c r="A30" s="37"/>
      <c r="B30" s="41" t="s">
        <v>66</v>
      </c>
      <c r="C30" s="51">
        <v>158</v>
      </c>
      <c r="D30" s="51">
        <v>176</v>
      </c>
      <c r="E30" s="102">
        <v>55</v>
      </c>
      <c r="F30" s="53">
        <v>104</v>
      </c>
      <c r="G30" s="53">
        <v>33</v>
      </c>
      <c r="H30" s="54">
        <v>98</v>
      </c>
      <c r="I30" s="54">
        <v>66</v>
      </c>
      <c r="J30" s="87">
        <v>32</v>
      </c>
      <c r="K30" s="87">
        <v>107</v>
      </c>
      <c r="L30" s="85">
        <v>56</v>
      </c>
      <c r="M30" s="86">
        <v>155</v>
      </c>
      <c r="N30" s="86">
        <v>66</v>
      </c>
      <c r="O30" s="92"/>
    </row>
    <row r="31" spans="1:15" ht="30" x14ac:dyDescent="0.25">
      <c r="A31" s="37" t="s">
        <v>41</v>
      </c>
      <c r="B31" s="40" t="s">
        <v>42</v>
      </c>
      <c r="C31" s="21">
        <f t="shared" ref="C31:K31" si="5">C9/C30</f>
        <v>4336.1247468354431</v>
      </c>
      <c r="D31" s="21">
        <f t="shared" si="5"/>
        <v>3925.1550000000007</v>
      </c>
      <c r="E31" s="21">
        <f t="shared" si="5"/>
        <v>5626.8300000000008</v>
      </c>
      <c r="F31" s="22">
        <f t="shared" si="5"/>
        <v>3476.5810576923077</v>
      </c>
      <c r="G31" s="22">
        <f t="shared" si="5"/>
        <v>4128.9736363636366</v>
      </c>
      <c r="H31" s="11">
        <f t="shared" si="5"/>
        <v>3834.1060204081627</v>
      </c>
      <c r="I31" s="11">
        <f>I9/I30</f>
        <v>4816.5018181818186</v>
      </c>
      <c r="J31" s="69">
        <f t="shared" si="5"/>
        <v>4770.2531250000002</v>
      </c>
      <c r="K31" s="69">
        <f t="shared" si="5"/>
        <v>3525.2756074766362</v>
      </c>
      <c r="L31" s="83">
        <f>L9/L30</f>
        <v>5045.2894642857136</v>
      </c>
      <c r="M31" s="84">
        <f t="shared" ref="M31:N31" si="6">M9/M30</f>
        <v>4160.1529677419358</v>
      </c>
      <c r="N31" s="84">
        <f t="shared" si="6"/>
        <v>4400.598484848485</v>
      </c>
      <c r="O31"/>
    </row>
    <row r="32" spans="1:15" ht="30" x14ac:dyDescent="0.25">
      <c r="A32" s="37"/>
      <c r="B32" s="42" t="s">
        <v>61</v>
      </c>
      <c r="C32" s="57">
        <f t="shared" ref="C32:N32" si="7">C31/12</f>
        <v>361.34372890295361</v>
      </c>
      <c r="D32" s="57">
        <f t="shared" si="7"/>
        <v>327.09625000000005</v>
      </c>
      <c r="E32" s="57">
        <f t="shared" si="7"/>
        <v>468.90250000000009</v>
      </c>
      <c r="F32" s="58">
        <f t="shared" si="7"/>
        <v>289.71508814102566</v>
      </c>
      <c r="G32" s="58">
        <f t="shared" si="7"/>
        <v>344.0811363636364</v>
      </c>
      <c r="H32" s="59">
        <f t="shared" si="7"/>
        <v>319.50883503401354</v>
      </c>
      <c r="I32" s="59">
        <f>I31/12</f>
        <v>401.37515151515157</v>
      </c>
      <c r="J32" s="63">
        <f t="shared" si="7"/>
        <v>397.52109375000003</v>
      </c>
      <c r="K32" s="63">
        <f t="shared" si="7"/>
        <v>293.7729672897197</v>
      </c>
      <c r="L32" s="81">
        <f t="shared" si="7"/>
        <v>420.44078869047615</v>
      </c>
      <c r="M32" s="82">
        <f t="shared" si="7"/>
        <v>346.67941397849467</v>
      </c>
      <c r="N32" s="82">
        <f t="shared" si="7"/>
        <v>366.71654040404042</v>
      </c>
      <c r="O32"/>
    </row>
    <row r="34" spans="2:15" ht="15.75" x14ac:dyDescent="0.25">
      <c r="B34" s="45"/>
      <c r="C34" s="47"/>
      <c r="D34" s="49"/>
    </row>
    <row r="35" spans="2:15" ht="24.75" customHeight="1" x14ac:dyDescent="0.25">
      <c r="B35" s="45" t="s">
        <v>44</v>
      </c>
      <c r="C35" s="5" t="s">
        <v>45</v>
      </c>
      <c r="D35" s="5"/>
      <c r="E35" s="5"/>
      <c r="F35" s="5"/>
      <c r="G35" s="49"/>
      <c r="H35" s="49" t="s">
        <v>46</v>
      </c>
    </row>
    <row r="36" spans="2:15" ht="15.75" x14ac:dyDescent="0.25">
      <c r="B36" s="46"/>
      <c r="C36" s="48"/>
      <c r="D36" s="48"/>
    </row>
    <row r="38" spans="2:15" x14ac:dyDescent="0.25"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5"/>
      <c r="O38" s="95"/>
    </row>
    <row r="39" spans="2:15" x14ac:dyDescent="0.25">
      <c r="N39" s="95"/>
      <c r="O39" s="95"/>
    </row>
    <row r="40" spans="2:15" x14ac:dyDescent="0.25"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</row>
    <row r="41" spans="2:15" x14ac:dyDescent="0.25"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5"/>
      <c r="O41" s="95"/>
    </row>
    <row r="42" spans="2:15" x14ac:dyDescent="0.25"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</row>
  </sheetData>
  <mergeCells count="3">
    <mergeCell ref="B3:L3"/>
    <mergeCell ref="C7:O7"/>
    <mergeCell ref="C35:F35"/>
  </mergeCells>
  <pageMargins left="0.4" right="0.3" top="0.32" bottom="0.4" header="0.31496062992126" footer="0.31496062992126"/>
  <pageSetup paperSize="9" scale="65" orientation="landscape" r:id="rId1"/>
  <ignoredErrors>
    <ignoredError sqref="D31" evalError="1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skolas</vt:lpstr>
      <vt:lpstr>PII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Ilze Samsone</dc:creator>
  <cp:keywords/>
  <dc:description/>
  <cp:lastModifiedBy>Daiga Naroga</cp:lastModifiedBy>
  <cp:lastPrinted>2024-01-30T06:46:56Z</cp:lastPrinted>
  <dcterms:created xsi:type="dcterms:W3CDTF">2020-09-10T05:26:58Z</dcterms:created>
  <dcterms:modified xsi:type="dcterms:W3CDTF">2024-10-29T07:01:15Z</dcterms:modified>
  <cp:category/>
</cp:coreProperties>
</file>