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Mežģirte\Downloads\"/>
    </mc:Choice>
  </mc:AlternateContent>
  <xr:revisionPtr revIDLastSave="0" documentId="8_{448A626B-8BBB-42A6-B3A2-2F5DE945CF24}" xr6:coauthVersionLast="47" xr6:coauthVersionMax="47" xr10:uidLastSave="{00000000-0000-0000-0000-000000000000}"/>
  <bookViews>
    <workbookView xWindow="-108" yWindow="-108" windowWidth="23256" windowHeight="12456" xr2:uid="{9EEF1716-BBCA-4B18-BCBC-FD8C6A0A84A7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26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5" i="1"/>
  <c r="G53" i="1"/>
  <c r="G11" i="1"/>
  <c r="G8" i="1"/>
  <c r="Q17" i="1"/>
  <c r="N16" i="1"/>
  <c r="Q16" i="1" s="1"/>
  <c r="N15" i="1"/>
  <c r="Q15" i="1" s="1"/>
  <c r="G15" i="1"/>
  <c r="G16" i="1"/>
  <c r="N14" i="1"/>
  <c r="Q14" i="1" s="1"/>
  <c r="N8" i="1"/>
  <c r="Q8" i="1" s="1"/>
  <c r="L51" i="1"/>
  <c r="L22" i="1"/>
  <c r="I51" i="1"/>
  <c r="I22" i="1"/>
  <c r="G27" i="1" l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6" i="1"/>
  <c r="G6" i="1"/>
  <c r="G7" i="1"/>
  <c r="G9" i="1"/>
  <c r="G10" i="1"/>
  <c r="G12" i="1"/>
  <c r="G13" i="1"/>
  <c r="G14" i="1"/>
  <c r="G18" i="1"/>
  <c r="G19" i="1"/>
  <c r="G20" i="1"/>
  <c r="G21" i="1"/>
  <c r="G5" i="1"/>
  <c r="F51" i="1"/>
  <c r="F22" i="1"/>
  <c r="D51" i="1"/>
  <c r="D22" i="1"/>
  <c r="N55" i="1"/>
  <c r="Q55" i="1" s="1"/>
  <c r="N54" i="1"/>
  <c r="Q54" i="1" s="1"/>
  <c r="L53" i="1"/>
  <c r="I53" i="1"/>
  <c r="N6" i="1"/>
  <c r="Q6" i="1" s="1"/>
  <c r="N5" i="1"/>
  <c r="N34" i="1"/>
  <c r="Q34" i="1" s="1"/>
  <c r="N27" i="1"/>
  <c r="Q27" i="1" s="1"/>
  <c r="N28" i="1"/>
  <c r="Q28" i="1" s="1"/>
  <c r="N29" i="1"/>
  <c r="Q29" i="1" s="1"/>
  <c r="N30" i="1"/>
  <c r="Q30" i="1" s="1"/>
  <c r="N12" i="1"/>
  <c r="Q12" i="1" s="1"/>
  <c r="N13" i="1"/>
  <c r="Q13" i="1" s="1"/>
  <c r="N18" i="1"/>
  <c r="Q18" i="1" s="1"/>
  <c r="N19" i="1"/>
  <c r="Q19" i="1" s="1"/>
  <c r="N20" i="1"/>
  <c r="Q20" i="1" s="1"/>
  <c r="N21" i="1"/>
  <c r="Q21" i="1" s="1"/>
  <c r="E51" i="1"/>
  <c r="H51" i="1"/>
  <c r="K51" i="1"/>
  <c r="C51" i="1"/>
  <c r="N7" i="1"/>
  <c r="Q7" i="1" s="1"/>
  <c r="N9" i="1"/>
  <c r="Q9" i="1" s="1"/>
  <c r="N10" i="1"/>
  <c r="Q10" i="1" s="1"/>
  <c r="N37" i="1"/>
  <c r="N31" i="1"/>
  <c r="Q31" i="1" s="1"/>
  <c r="N32" i="1"/>
  <c r="Q32" i="1" s="1"/>
  <c r="N33" i="1"/>
  <c r="Q33" i="1" s="1"/>
  <c r="N35" i="1"/>
  <c r="Q35" i="1" s="1"/>
  <c r="N36" i="1"/>
  <c r="Q36" i="1" s="1"/>
  <c r="N38" i="1"/>
  <c r="Q38" i="1" s="1"/>
  <c r="N39" i="1"/>
  <c r="Q39" i="1" s="1"/>
  <c r="Q40" i="1"/>
  <c r="Q41" i="1"/>
  <c r="Q42" i="1"/>
  <c r="Q43" i="1"/>
  <c r="Q44" i="1"/>
  <c r="N45" i="1"/>
  <c r="Q45" i="1" s="1"/>
  <c r="Q46" i="1"/>
  <c r="N47" i="1"/>
  <c r="Q47" i="1" s="1"/>
  <c r="N48" i="1"/>
  <c r="N26" i="1"/>
  <c r="Q26" i="1" s="1"/>
  <c r="P51" i="1"/>
  <c r="E22" i="1"/>
  <c r="H22" i="1"/>
  <c r="K22" i="1"/>
  <c r="P22" i="1"/>
  <c r="C22" i="1"/>
  <c r="G51" i="1" l="1"/>
  <c r="F53" i="1"/>
  <c r="G22" i="1"/>
  <c r="C53" i="1"/>
  <c r="P53" i="1"/>
  <c r="D53" i="1"/>
  <c r="N22" i="1"/>
  <c r="Q22" i="1" s="1"/>
  <c r="N51" i="1"/>
  <c r="E53" i="1"/>
  <c r="H53" i="1"/>
  <c r="K53" i="1"/>
  <c r="Q5" i="1"/>
  <c r="J51" i="1" l="1"/>
  <c r="O53" i="1"/>
  <c r="N53" i="1"/>
  <c r="Q53" i="1" s="1"/>
  <c r="Q51" i="1"/>
</calcChain>
</file>

<file path=xl/sharedStrings.xml><?xml version="1.0" encoding="utf-8"?>
<sst xmlns="http://schemas.openxmlformats.org/spreadsheetml/2006/main" count="124" uniqueCount="104">
  <si>
    <t>Konta Nr.</t>
  </si>
  <si>
    <t>Nosaukums</t>
  </si>
  <si>
    <t>Gada plāns</t>
  </si>
  <si>
    <t>Iepriekšējā gada izpilde</t>
  </si>
  <si>
    <t>Gada plāns pret iepriekšējā gada izpildi %</t>
  </si>
  <si>
    <t>Skaidrojuma pozīcijas aprēķinam</t>
  </si>
  <si>
    <t>Ieņēmumi</t>
  </si>
  <si>
    <t>Ieņēmumi no iekšējo tīklu apkalpošanas</t>
  </si>
  <si>
    <t>Ieņēmumi no pamatdarbības JP</t>
  </si>
  <si>
    <t>Ieņēmumi no siltummezglu telemetrijas datu nodrošin.</t>
  </si>
  <si>
    <t>Ieņēmumi no pamatdarbības ar samazināto PVN likmi</t>
  </si>
  <si>
    <t>Pārējie ieņēmumi-rēķina sagatavošana</t>
  </si>
  <si>
    <t>Ieņēmumi no darbiem objektā</t>
  </si>
  <si>
    <t>Ieņēmumi no ekskavatora-iekrāvēja pakalp.sniegšanas</t>
  </si>
  <si>
    <t>Procentu ieņēmumi no nakts depozītnoguldījuma %</t>
  </si>
  <si>
    <t>Procentu ieņēmumi no mēneša depozītnoguldījuma %</t>
  </si>
  <si>
    <t>Saņemtās soda naudas un līgumsodi (kavējuma naudas)</t>
  </si>
  <si>
    <t>Citi ieņēmumi</t>
  </si>
  <si>
    <t>Ieņēmumi kopā:</t>
  </si>
  <si>
    <t>Izdevumi</t>
  </si>
  <si>
    <t>Materiālu izmaksas</t>
  </si>
  <si>
    <t>Kurināmais</t>
  </si>
  <si>
    <t>Iepirktā SE</t>
  </si>
  <si>
    <t>Degviela</t>
  </si>
  <si>
    <t>Pārējās ārējās izmaksas</t>
  </si>
  <si>
    <t>7210-7310</t>
  </si>
  <si>
    <t>Personāla izmaksas</t>
  </si>
  <si>
    <t>7410-7423</t>
  </si>
  <si>
    <t>Pamatlīdzekļu un NI nolietojums</t>
  </si>
  <si>
    <t>Dabas resursu nodoklis</t>
  </si>
  <si>
    <t>Nekustamā īpašuma nodoklis</t>
  </si>
  <si>
    <t>7540-7542</t>
  </si>
  <si>
    <t>Apdrošināšanas maksājumi</t>
  </si>
  <si>
    <t>7230-7320</t>
  </si>
  <si>
    <t>Uzkrājumi neizmantotajiem atvaļinājumiem</t>
  </si>
  <si>
    <t>Uzkrājumi nedrošajiem parādiem</t>
  </si>
  <si>
    <t>Debitoru parādu norakstīšana</t>
  </si>
  <si>
    <t>Pārējie saimnieciskās darbības izdevumi</t>
  </si>
  <si>
    <t>Administrācijas PL nolietojums</t>
  </si>
  <si>
    <t>7220-7311</t>
  </si>
  <si>
    <t>Administrācijas personāla izmaksas</t>
  </si>
  <si>
    <t>7710-7711</t>
  </si>
  <si>
    <t>Sakaru pakalpojumi</t>
  </si>
  <si>
    <t>Komisijas maksa par maks.uzd.apkalpošanu</t>
  </si>
  <si>
    <t>Citas administrācijas izmaksas</t>
  </si>
  <si>
    <t>Izmaksas no iekšējo tīklu tehniskās apkalpošanas</t>
  </si>
  <si>
    <t>Izslēgto PL atlikusī vērtība</t>
  </si>
  <si>
    <t>Citi izdevumi</t>
  </si>
  <si>
    <t>Peļņa (+) vai zaudējumi (-)</t>
  </si>
  <si>
    <t xml:space="preserve">Naudas līdzekļu atlikums perioda sākumā </t>
  </si>
  <si>
    <t xml:space="preserve">Naudas līdzekļu atlikums perioda beigās </t>
  </si>
  <si>
    <t>Uzņēmuma ienākuma nodoklis</t>
  </si>
  <si>
    <t>saistībā ar iziešanu no Eiropas emisiju kvotu sistēmas</t>
  </si>
  <si>
    <t>uzkrājumu kustību nedrošajiem parādiem nevar paredzēt, jo tas ir atkarīgs nonoslēgtajām vienošanām par debitoru parādu atmaksu gada beigās</t>
  </si>
  <si>
    <t>Samazinājums saistībā ar tarifu samazinājumu</t>
  </si>
  <si>
    <t>Neparedzam attīstīt šo pakalpojumu</t>
  </si>
  <si>
    <t>Vērojama tendence pieaugt cenām specifiskiem materiāliem</t>
  </si>
  <si>
    <t>Prognozējam cenu pieaugumu</t>
  </si>
  <si>
    <t>Prognozējam cenu pieaugumu pakalpojumiem</t>
  </si>
  <si>
    <t>Būtiski samazināts bezcerīgo parādu apjoms</t>
  </si>
  <si>
    <t>Plānojam palielināt attālināto datu nolasīšanu siltumskaitītājiem</t>
  </si>
  <si>
    <t>1. cet. plānotais</t>
  </si>
  <si>
    <t>2.cet. plānotais</t>
  </si>
  <si>
    <t>3.cet.plānotais</t>
  </si>
  <si>
    <t>4. cet.plānotais</t>
  </si>
  <si>
    <t>Gada faktiskais</t>
  </si>
  <si>
    <t>Ieņēmumi no nedzīvojamo telpu nomas</t>
  </si>
  <si>
    <t>2. cet. fakts</t>
  </si>
  <si>
    <t>3. cet. fakts</t>
  </si>
  <si>
    <t>1. cet. Bilance</t>
  </si>
  <si>
    <t>2. cet. Bilance</t>
  </si>
  <si>
    <t>3. cet. Bilance</t>
  </si>
  <si>
    <t>4. cet. Bilance</t>
  </si>
  <si>
    <t>4.cet. fakts</t>
  </si>
  <si>
    <t>Ieņēmumi no SE saražošanas Jaunjelgavā</t>
  </si>
  <si>
    <t>Pārējie saimn.darbības ieņēmumi</t>
  </si>
  <si>
    <t>Aizkraukles novada pašvaldības SIA "Aizkraukles siltums" budžets 2025. gadam</t>
  </si>
  <si>
    <t>3.cet. plānotais</t>
  </si>
  <si>
    <t>4. cet. plānotais</t>
  </si>
  <si>
    <t>Ieņēmumi no domes par citu pakalpojumu sniegšanu</t>
  </si>
  <si>
    <t>Ieņēmumi par elektroenerģijas patēriņu Iršu k/m</t>
  </si>
  <si>
    <t>7511-7590</t>
  </si>
  <si>
    <t xml:space="preserve">Profesionālie pakalpojumi </t>
  </si>
  <si>
    <t>2024. gads</t>
  </si>
  <si>
    <t>7170-7186</t>
  </si>
  <si>
    <t>Plānots sniegt pakalpojumus iepriekšējā gada līmenī</t>
  </si>
  <si>
    <t>Uzsākam siltumenerģijas ražošanu gada garumā</t>
  </si>
  <si>
    <t>Pakalpojums tiks sniegts gada garumā</t>
  </si>
  <si>
    <t>Paredzam samazināt noguldāmo apmēru</t>
  </si>
  <si>
    <t>Saistībā ar Jaunjelgavas katlu mājas iegadi,samazināsies sabiedrības apgrozāmie līdzekļi</t>
  </si>
  <si>
    <t>Samazinās kopējie debitoru parādi</t>
  </si>
  <si>
    <t>Neparedzm attīstīt citus pakalpojumus</t>
  </si>
  <si>
    <t>Palielinās sasitībā ar Iršu un Jaunjelgavas siltumenerģijas ražošanas apjomu</t>
  </si>
  <si>
    <t>Saistībā ar Iršu un Jaunjelgavas siltumapgādi</t>
  </si>
  <si>
    <t>Prognozējam apjoma pieaugumu</t>
  </si>
  <si>
    <t>Paredzēts algu palielināšanai,saistībā ar Iršu un Jaunjelgavas apkuri</t>
  </si>
  <si>
    <t>2024. gadā izveidotie pamatlīdzekļi palielina nolietojumu</t>
  </si>
  <si>
    <t>Saistībā ar Iršu un Jaunjelgavas katlu mājām</t>
  </si>
  <si>
    <t>Papildus iegādāta darbinieku nelaimes gadījumu apdrošināšana,kā arī palielinājies darbinieku skaits</t>
  </si>
  <si>
    <t>Samazinājums saistībā ar tarifu samazinājumu un pakalpojumu cenu pieaugumu</t>
  </si>
  <si>
    <t>Ieņēmumi no Pl pārdošanas</t>
  </si>
  <si>
    <t>Pārējie izdevumi izdevumi</t>
  </si>
  <si>
    <t>7511 - 7810</t>
  </si>
  <si>
    <t>7552 - 7981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</si>
</sst>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9" fontId="6" fillId="0" borderId="1" xfId="0" applyNumberFormat="1" applyFont="1" applyBorder="1"/>
    <xf numFmtId="0" fontId="4" fillId="2" borderId="0" xfId="0" applyFont="1" applyFill="1"/>
    <xf numFmtId="0" fontId="4" fillId="3" borderId="0" xfId="0" applyFont="1" applyFill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4" fillId="4" borderId="1" xfId="0" applyFont="1" applyFill="1" applyBorder="1"/>
    <xf numFmtId="0" fontId="1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5" borderId="1" xfId="0" applyFont="1" applyFill="1" applyBorder="1"/>
    <xf numFmtId="0" fontId="4" fillId="5" borderId="0" xfId="0" applyFont="1" applyFill="1"/>
    <xf numFmtId="0" fontId="4" fillId="3" borderId="1" xfId="0" applyFont="1" applyFill="1" applyBorder="1"/>
    <xf numFmtId="0" fontId="1" fillId="3" borderId="1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6A26-670F-4042-B889-1D0651C0A101}">
  <dimension ref="A1:R55"/>
  <sheetViews>
    <sheetView tabSelected="1" workbookViewId="0">
      <selection activeCell="O8" sqref="O8"/>
    </sheetView>
  </sheetViews>
  <sheetFormatPr defaultColWidth="9.109375" defaultRowHeight="15.6" x14ac:dyDescent="0.3"/>
  <cols>
    <col min="1" max="1" width="12.109375" style="1" customWidth="1"/>
    <col min="2" max="2" width="52.6640625" style="1" customWidth="1"/>
    <col min="3" max="4" width="16.33203125" style="1" customWidth="1"/>
    <col min="5" max="5" width="15.44140625" style="1" bestFit="1" customWidth="1"/>
    <col min="6" max="6" width="14.5546875" style="1" bestFit="1" customWidth="1"/>
    <col min="7" max="7" width="12.109375" style="1" bestFit="1" customWidth="1"/>
    <col min="8" max="8" width="14.88671875" style="1" bestFit="1" customWidth="1"/>
    <col min="9" max="9" width="14.5546875" style="1" bestFit="1" customWidth="1"/>
    <col min="10" max="10" width="12.109375" style="1" bestFit="1" customWidth="1"/>
    <col min="11" max="11" width="15.44140625" style="1" bestFit="1" customWidth="1"/>
    <col min="12" max="12" width="14.5546875" style="1" bestFit="1" customWidth="1"/>
    <col min="13" max="13" width="13.44140625" style="1" bestFit="1" customWidth="1"/>
    <col min="14" max="14" width="12.44140625" style="1" bestFit="1" customWidth="1"/>
    <col min="15" max="15" width="16.33203125" style="1" bestFit="1" customWidth="1"/>
    <col min="16" max="16" width="24" style="1" bestFit="1" customWidth="1"/>
    <col min="17" max="17" width="42.44140625" style="1" bestFit="1" customWidth="1"/>
    <col min="18" max="18" width="125.44140625" style="1" customWidth="1"/>
    <col min="19" max="16384" width="9.109375" style="1"/>
  </cols>
  <sheetData>
    <row r="1" spans="1:18" s="2" customFormat="1" ht="18" x14ac:dyDescent="0.35">
      <c r="A1" s="3" t="s">
        <v>76</v>
      </c>
    </row>
    <row r="3" spans="1:18" s="4" customFormat="1" x14ac:dyDescent="0.3">
      <c r="A3" s="5" t="s">
        <v>0</v>
      </c>
      <c r="B3" s="5" t="s">
        <v>1</v>
      </c>
      <c r="C3" s="5" t="s">
        <v>61</v>
      </c>
      <c r="D3" s="11" t="s">
        <v>69</v>
      </c>
      <c r="E3" s="5" t="s">
        <v>62</v>
      </c>
      <c r="F3" s="12" t="s">
        <v>70</v>
      </c>
      <c r="G3" s="13" t="s">
        <v>67</v>
      </c>
      <c r="H3" s="5" t="s">
        <v>63</v>
      </c>
      <c r="I3" s="12" t="s">
        <v>71</v>
      </c>
      <c r="J3" s="13" t="s">
        <v>68</v>
      </c>
      <c r="K3" s="5" t="s">
        <v>64</v>
      </c>
      <c r="L3" s="11" t="s">
        <v>72</v>
      </c>
      <c r="M3" s="15" t="s">
        <v>73</v>
      </c>
      <c r="N3" s="5" t="s">
        <v>2</v>
      </c>
      <c r="O3" s="5" t="s">
        <v>65</v>
      </c>
      <c r="P3" s="5" t="s">
        <v>3</v>
      </c>
      <c r="Q3" s="5" t="s">
        <v>4</v>
      </c>
      <c r="R3" s="5" t="s">
        <v>5</v>
      </c>
    </row>
    <row r="4" spans="1:18" ht="16.2" x14ac:dyDescent="0.35">
      <c r="A4" s="6" t="s">
        <v>6</v>
      </c>
      <c r="B4" s="7"/>
      <c r="C4" s="7"/>
      <c r="D4" s="7"/>
      <c r="E4" s="7"/>
      <c r="F4" s="7"/>
      <c r="G4" s="14"/>
      <c r="H4" s="7"/>
      <c r="I4" s="7"/>
      <c r="J4" s="14"/>
      <c r="K4" s="7"/>
      <c r="L4" s="7"/>
      <c r="M4" s="14"/>
      <c r="N4" s="7"/>
      <c r="O4" s="7"/>
      <c r="P4" s="16" t="s">
        <v>83</v>
      </c>
      <c r="Q4" s="7"/>
      <c r="R4" s="7"/>
    </row>
    <row r="5" spans="1:18" x14ac:dyDescent="0.3">
      <c r="A5" s="7">
        <v>6110</v>
      </c>
      <c r="B5" s="7" t="s">
        <v>7</v>
      </c>
      <c r="C5" s="7">
        <v>2000</v>
      </c>
      <c r="D5" s="7">
        <v>1753.14</v>
      </c>
      <c r="E5" s="7">
        <v>1000</v>
      </c>
      <c r="F5" s="7">
        <v>3300.5</v>
      </c>
      <c r="G5" s="14">
        <f>SUM(F5-D5)</f>
        <v>1547.36</v>
      </c>
      <c r="H5" s="7">
        <v>1000</v>
      </c>
      <c r="I5" s="7"/>
      <c r="J5" s="14"/>
      <c r="K5" s="7">
        <v>2000</v>
      </c>
      <c r="L5" s="7"/>
      <c r="M5" s="14"/>
      <c r="N5" s="7">
        <f>SUM(C5+E5+H5+K5)</f>
        <v>6000</v>
      </c>
      <c r="O5" s="7">
        <f>SUM(D5+G5+J5+M5)</f>
        <v>3300.5</v>
      </c>
      <c r="P5" s="7">
        <v>6213.06</v>
      </c>
      <c r="Q5" s="5">
        <f>SUM(N5/P5*100-100)</f>
        <v>-3.4292281098202864</v>
      </c>
      <c r="R5" s="7" t="s">
        <v>85</v>
      </c>
    </row>
    <row r="6" spans="1:18" x14ac:dyDescent="0.3">
      <c r="A6" s="7">
        <v>6111</v>
      </c>
      <c r="B6" s="7" t="s">
        <v>8</v>
      </c>
      <c r="C6" s="7">
        <v>300000</v>
      </c>
      <c r="D6" s="7">
        <v>353395.33</v>
      </c>
      <c r="E6" s="7">
        <v>100000</v>
      </c>
      <c r="F6" s="7">
        <v>450593.69</v>
      </c>
      <c r="G6" s="14">
        <f t="shared" ref="G6:G21" si="0">SUM(F6-D6)</f>
        <v>97198.359999999986</v>
      </c>
      <c r="H6" s="7">
        <v>100000</v>
      </c>
      <c r="I6" s="7"/>
      <c r="J6" s="14"/>
      <c r="K6" s="7">
        <v>250000</v>
      </c>
      <c r="L6" s="7"/>
      <c r="M6" s="14"/>
      <c r="N6" s="7">
        <f>SUM(C6+E6+H6+K6)</f>
        <v>750000</v>
      </c>
      <c r="O6" s="7">
        <f t="shared" ref="O6:O22" si="1">SUM(D6+G6+J6+M6)</f>
        <v>450593.69</v>
      </c>
      <c r="P6" s="7">
        <v>741712.13</v>
      </c>
      <c r="Q6" s="5">
        <f t="shared" ref="Q6:Q8" si="2">SUM(N6/P6*100-100)</f>
        <v>1.1173971227893986</v>
      </c>
      <c r="R6" s="7" t="s">
        <v>54</v>
      </c>
    </row>
    <row r="7" spans="1:18" x14ac:dyDescent="0.3">
      <c r="A7" s="7">
        <v>6112</v>
      </c>
      <c r="B7" s="7" t="s">
        <v>9</v>
      </c>
      <c r="C7" s="7">
        <v>600</v>
      </c>
      <c r="D7" s="7">
        <v>600</v>
      </c>
      <c r="E7" s="7">
        <v>600</v>
      </c>
      <c r="F7" s="7">
        <v>1200</v>
      </c>
      <c r="G7" s="14">
        <f t="shared" si="0"/>
        <v>600</v>
      </c>
      <c r="H7" s="7">
        <v>600</v>
      </c>
      <c r="I7" s="7"/>
      <c r="J7" s="14"/>
      <c r="K7" s="7">
        <v>600</v>
      </c>
      <c r="L7" s="7"/>
      <c r="M7" s="14"/>
      <c r="N7" s="7">
        <f t="shared" ref="N7:N21" si="3">SUM(C7+E7+H7+K7)</f>
        <v>2400</v>
      </c>
      <c r="O7" s="7">
        <f t="shared" si="1"/>
        <v>1200</v>
      </c>
      <c r="P7" s="7">
        <v>2400</v>
      </c>
      <c r="Q7" s="5">
        <f t="shared" si="2"/>
        <v>0</v>
      </c>
      <c r="R7" s="7"/>
    </row>
    <row r="8" spans="1:18" x14ac:dyDescent="0.3">
      <c r="A8" s="7">
        <v>6113</v>
      </c>
      <c r="B8" s="7" t="s">
        <v>74</v>
      </c>
      <c r="C8" s="7">
        <v>90000</v>
      </c>
      <c r="D8" s="7">
        <v>76329.710000000006</v>
      </c>
      <c r="E8" s="7">
        <v>20000</v>
      </c>
      <c r="F8" s="7">
        <v>115894.34</v>
      </c>
      <c r="G8" s="14">
        <f t="shared" si="0"/>
        <v>39564.62999999999</v>
      </c>
      <c r="H8" s="7">
        <v>20000</v>
      </c>
      <c r="I8" s="7"/>
      <c r="J8" s="14"/>
      <c r="K8" s="7">
        <v>90000</v>
      </c>
      <c r="L8" s="7"/>
      <c r="M8" s="14"/>
      <c r="N8" s="7">
        <f t="shared" si="3"/>
        <v>220000</v>
      </c>
      <c r="O8" s="7">
        <f t="shared" si="1"/>
        <v>115894.34</v>
      </c>
      <c r="P8" s="7">
        <v>49938.239999999998</v>
      </c>
      <c r="Q8" s="5">
        <f t="shared" si="2"/>
        <v>340.54416014661308</v>
      </c>
      <c r="R8" s="7" t="s">
        <v>86</v>
      </c>
    </row>
    <row r="9" spans="1:18" x14ac:dyDescent="0.3">
      <c r="A9" s="7">
        <v>6210</v>
      </c>
      <c r="B9" s="7" t="s">
        <v>10</v>
      </c>
      <c r="C9" s="7">
        <v>665550</v>
      </c>
      <c r="D9" s="7">
        <v>827720.48</v>
      </c>
      <c r="E9" s="7">
        <v>421550</v>
      </c>
      <c r="F9" s="7">
        <v>1147077.47</v>
      </c>
      <c r="G9" s="14">
        <f t="shared" si="0"/>
        <v>319356.99</v>
      </c>
      <c r="H9" s="7">
        <v>421550</v>
      </c>
      <c r="I9" s="7"/>
      <c r="J9" s="14"/>
      <c r="K9" s="7">
        <v>665550</v>
      </c>
      <c r="L9" s="7"/>
      <c r="M9" s="14"/>
      <c r="N9" s="7">
        <f t="shared" si="3"/>
        <v>2174200</v>
      </c>
      <c r="O9" s="7">
        <f t="shared" si="1"/>
        <v>1147077.47</v>
      </c>
      <c r="P9" s="7">
        <v>2081408.65</v>
      </c>
      <c r="Q9" s="5">
        <f t="shared" ref="Q9:Q22" si="4">SUM(N9/P9*100-100)</f>
        <v>4.4581034099190617</v>
      </c>
      <c r="R9" s="7"/>
    </row>
    <row r="10" spans="1:18" x14ac:dyDescent="0.3">
      <c r="A10" s="7">
        <v>6500</v>
      </c>
      <c r="B10" s="7" t="s">
        <v>11</v>
      </c>
      <c r="C10" s="7">
        <v>6034</v>
      </c>
      <c r="D10" s="7">
        <v>6251.96</v>
      </c>
      <c r="E10" s="7">
        <v>6034</v>
      </c>
      <c r="F10" s="7">
        <v>12415</v>
      </c>
      <c r="G10" s="14">
        <f t="shared" si="0"/>
        <v>6163.04</v>
      </c>
      <c r="H10" s="7">
        <v>6034</v>
      </c>
      <c r="I10" s="7"/>
      <c r="J10" s="14"/>
      <c r="K10" s="7">
        <v>6034</v>
      </c>
      <c r="L10" s="7"/>
      <c r="M10" s="14"/>
      <c r="N10" s="7">
        <f t="shared" si="3"/>
        <v>24136</v>
      </c>
      <c r="O10" s="7">
        <f t="shared" si="1"/>
        <v>12415</v>
      </c>
      <c r="P10" s="7">
        <v>25034.84</v>
      </c>
      <c r="Q10" s="5">
        <f t="shared" si="4"/>
        <v>-3.590356479210584</v>
      </c>
      <c r="R10" s="7"/>
    </row>
    <row r="11" spans="1:18" x14ac:dyDescent="0.3">
      <c r="A11" s="7">
        <v>6550</v>
      </c>
      <c r="B11" s="7" t="s">
        <v>100</v>
      </c>
      <c r="C11" s="7">
        <v>0</v>
      </c>
      <c r="D11" s="7">
        <v>0</v>
      </c>
      <c r="E11" s="7">
        <v>0</v>
      </c>
      <c r="F11" s="7">
        <v>495.87</v>
      </c>
      <c r="G11" s="14">
        <f t="shared" si="0"/>
        <v>495.87</v>
      </c>
      <c r="H11" s="7"/>
      <c r="I11" s="7"/>
      <c r="J11" s="14"/>
      <c r="K11" s="7"/>
      <c r="L11" s="7"/>
      <c r="M11" s="14"/>
      <c r="N11" s="7"/>
      <c r="O11" s="7">
        <f t="shared" si="1"/>
        <v>495.87</v>
      </c>
      <c r="P11" s="7">
        <v>0</v>
      </c>
      <c r="Q11" s="5"/>
      <c r="R11" s="7"/>
    </row>
    <row r="12" spans="1:18" x14ac:dyDescent="0.3">
      <c r="A12" s="7">
        <v>6552</v>
      </c>
      <c r="B12" s="7" t="s">
        <v>12</v>
      </c>
      <c r="C12" s="7">
        <v>100</v>
      </c>
      <c r="D12" s="7">
        <v>50</v>
      </c>
      <c r="E12" s="7">
        <v>100</v>
      </c>
      <c r="F12" s="7">
        <v>50</v>
      </c>
      <c r="G12" s="14">
        <f t="shared" si="0"/>
        <v>0</v>
      </c>
      <c r="H12" s="7">
        <v>100</v>
      </c>
      <c r="I12" s="7"/>
      <c r="J12" s="14"/>
      <c r="K12" s="7">
        <v>100</v>
      </c>
      <c r="L12" s="7"/>
      <c r="M12" s="14"/>
      <c r="N12" s="7">
        <f t="shared" si="3"/>
        <v>400</v>
      </c>
      <c r="O12" s="7">
        <f t="shared" si="1"/>
        <v>50</v>
      </c>
      <c r="P12" s="7">
        <v>393.42</v>
      </c>
      <c r="Q12" s="5">
        <f t="shared" si="4"/>
        <v>1.6725128361547519</v>
      </c>
      <c r="R12" s="7" t="s">
        <v>55</v>
      </c>
    </row>
    <row r="13" spans="1:18" x14ac:dyDescent="0.3">
      <c r="A13" s="7">
        <v>6553</v>
      </c>
      <c r="B13" s="7" t="s">
        <v>13</v>
      </c>
      <c r="C13" s="7">
        <v>208</v>
      </c>
      <c r="D13" s="7">
        <v>0</v>
      </c>
      <c r="E13" s="7">
        <v>208</v>
      </c>
      <c r="F13" s="7">
        <v>2314.0500000000002</v>
      </c>
      <c r="G13" s="14">
        <f t="shared" si="0"/>
        <v>2314.0500000000002</v>
      </c>
      <c r="H13" s="7">
        <v>208</v>
      </c>
      <c r="I13" s="7"/>
      <c r="J13" s="14"/>
      <c r="K13" s="7">
        <v>208</v>
      </c>
      <c r="L13" s="7"/>
      <c r="M13" s="14"/>
      <c r="N13" s="7">
        <f t="shared" si="3"/>
        <v>832</v>
      </c>
      <c r="O13" s="7">
        <f t="shared" si="1"/>
        <v>2314.0500000000002</v>
      </c>
      <c r="P13" s="7">
        <v>1289.22</v>
      </c>
      <c r="Q13" s="5">
        <f t="shared" si="4"/>
        <v>-35.464854718356847</v>
      </c>
      <c r="R13" s="7" t="s">
        <v>55</v>
      </c>
    </row>
    <row r="14" spans="1:18" x14ac:dyDescent="0.3">
      <c r="A14" s="7">
        <v>6554</v>
      </c>
      <c r="B14" s="7" t="s">
        <v>66</v>
      </c>
      <c r="C14" s="7">
        <v>225</v>
      </c>
      <c r="D14" s="7">
        <v>216</v>
      </c>
      <c r="E14" s="7">
        <v>225</v>
      </c>
      <c r="F14" s="7">
        <v>432</v>
      </c>
      <c r="G14" s="14">
        <f t="shared" si="0"/>
        <v>216</v>
      </c>
      <c r="H14" s="7">
        <v>225</v>
      </c>
      <c r="I14" s="7"/>
      <c r="J14" s="14"/>
      <c r="K14" s="7">
        <v>225</v>
      </c>
      <c r="L14" s="7"/>
      <c r="M14" s="14"/>
      <c r="N14" s="7">
        <f t="shared" si="3"/>
        <v>900</v>
      </c>
      <c r="O14" s="7">
        <f t="shared" si="1"/>
        <v>432</v>
      </c>
      <c r="P14" s="7">
        <v>903.48</v>
      </c>
      <c r="Q14" s="5">
        <f t="shared" si="4"/>
        <v>-0.38517731438437863</v>
      </c>
      <c r="R14" s="7"/>
    </row>
    <row r="15" spans="1:18" x14ac:dyDescent="0.3">
      <c r="A15" s="7">
        <v>6555</v>
      </c>
      <c r="B15" s="7" t="s">
        <v>79</v>
      </c>
      <c r="C15" s="7">
        <v>100</v>
      </c>
      <c r="D15" s="7">
        <v>0</v>
      </c>
      <c r="E15" s="7">
        <v>100</v>
      </c>
      <c r="F15" s="7"/>
      <c r="G15" s="14">
        <f t="shared" si="0"/>
        <v>0</v>
      </c>
      <c r="H15" s="7">
        <v>100</v>
      </c>
      <c r="I15" s="7"/>
      <c r="J15" s="14"/>
      <c r="K15" s="7">
        <v>100</v>
      </c>
      <c r="L15" s="7"/>
      <c r="M15" s="14"/>
      <c r="N15" s="7">
        <f t="shared" si="3"/>
        <v>400</v>
      </c>
      <c r="O15" s="7">
        <f t="shared" si="1"/>
        <v>0</v>
      </c>
      <c r="P15" s="7">
        <v>1214.46</v>
      </c>
      <c r="Q15" s="5">
        <f t="shared" si="4"/>
        <v>-67.063550878579775</v>
      </c>
      <c r="R15" s="7" t="s">
        <v>55</v>
      </c>
    </row>
    <row r="16" spans="1:18" x14ac:dyDescent="0.3">
      <c r="A16" s="7">
        <v>6556</v>
      </c>
      <c r="B16" s="7" t="s">
        <v>80</v>
      </c>
      <c r="C16" s="7">
        <v>800</v>
      </c>
      <c r="D16" s="7">
        <v>1051.17</v>
      </c>
      <c r="E16" s="7">
        <v>400</v>
      </c>
      <c r="F16" s="7">
        <v>1261.18</v>
      </c>
      <c r="G16" s="14">
        <f t="shared" si="0"/>
        <v>210.01</v>
      </c>
      <c r="H16" s="7">
        <v>400</v>
      </c>
      <c r="I16" s="7"/>
      <c r="J16" s="14"/>
      <c r="K16" s="7">
        <v>800</v>
      </c>
      <c r="L16" s="7"/>
      <c r="M16" s="14"/>
      <c r="N16" s="7">
        <f t="shared" si="3"/>
        <v>2400</v>
      </c>
      <c r="O16" s="7">
        <f t="shared" si="1"/>
        <v>1261.18</v>
      </c>
      <c r="P16" s="7">
        <v>860.87</v>
      </c>
      <c r="Q16" s="5">
        <f t="shared" si="4"/>
        <v>178.78773798599093</v>
      </c>
      <c r="R16" s="7" t="s">
        <v>87</v>
      </c>
    </row>
    <row r="17" spans="1:18" x14ac:dyDescent="0.3">
      <c r="A17" s="7">
        <v>6590</v>
      </c>
      <c r="B17" s="7" t="s">
        <v>75</v>
      </c>
      <c r="C17" s="7">
        <v>0</v>
      </c>
      <c r="D17" s="7">
        <v>0</v>
      </c>
      <c r="E17" s="7">
        <v>0</v>
      </c>
      <c r="F17" s="7"/>
      <c r="G17" s="14">
        <v>0</v>
      </c>
      <c r="H17" s="7">
        <v>0</v>
      </c>
      <c r="I17" s="7"/>
      <c r="J17" s="14"/>
      <c r="K17" s="7">
        <v>0</v>
      </c>
      <c r="L17" s="7"/>
      <c r="M17" s="14"/>
      <c r="N17" s="7">
        <v>0</v>
      </c>
      <c r="O17" s="7">
        <f t="shared" si="1"/>
        <v>0</v>
      </c>
      <c r="P17" s="7">
        <v>150</v>
      </c>
      <c r="Q17" s="5">
        <f t="shared" si="4"/>
        <v>-100</v>
      </c>
      <c r="R17" s="7" t="s">
        <v>55</v>
      </c>
    </row>
    <row r="18" spans="1:18" x14ac:dyDescent="0.3">
      <c r="A18" s="7">
        <v>8121</v>
      </c>
      <c r="B18" s="7" t="s">
        <v>14</v>
      </c>
      <c r="C18" s="7">
        <v>532</v>
      </c>
      <c r="D18" s="7">
        <v>265.73</v>
      </c>
      <c r="E18" s="7">
        <v>532</v>
      </c>
      <c r="F18" s="7">
        <v>392.08</v>
      </c>
      <c r="G18" s="14">
        <f t="shared" si="0"/>
        <v>126.34999999999997</v>
      </c>
      <c r="H18" s="7">
        <v>532</v>
      </c>
      <c r="I18" s="7"/>
      <c r="J18" s="14"/>
      <c r="K18" s="7">
        <v>531</v>
      </c>
      <c r="L18" s="7"/>
      <c r="M18" s="14"/>
      <c r="N18" s="7">
        <f t="shared" si="3"/>
        <v>2127</v>
      </c>
      <c r="O18" s="7">
        <f t="shared" si="1"/>
        <v>392.08</v>
      </c>
      <c r="P18" s="7">
        <v>2249.89</v>
      </c>
      <c r="Q18" s="5">
        <f t="shared" si="4"/>
        <v>-5.4620448110796502</v>
      </c>
      <c r="R18" s="7" t="s">
        <v>88</v>
      </c>
    </row>
    <row r="19" spans="1:18" x14ac:dyDescent="0.3">
      <c r="A19" s="7">
        <v>8122</v>
      </c>
      <c r="B19" s="7" t="s">
        <v>15</v>
      </c>
      <c r="C19" s="7">
        <v>371</v>
      </c>
      <c r="D19" s="7">
        <v>1570.01</v>
      </c>
      <c r="E19" s="7">
        <v>371</v>
      </c>
      <c r="F19" s="7">
        <v>2946.68</v>
      </c>
      <c r="G19" s="14">
        <f t="shared" si="0"/>
        <v>1376.6699999999998</v>
      </c>
      <c r="H19" s="7">
        <v>371</v>
      </c>
      <c r="I19" s="7"/>
      <c r="J19" s="14"/>
      <c r="K19" s="7">
        <v>370</v>
      </c>
      <c r="L19" s="7"/>
      <c r="M19" s="14"/>
      <c r="N19" s="7">
        <f t="shared" si="3"/>
        <v>1483</v>
      </c>
      <c r="O19" s="7">
        <f t="shared" si="1"/>
        <v>2946.68</v>
      </c>
      <c r="P19" s="7">
        <v>7680.89</v>
      </c>
      <c r="Q19" s="5">
        <f t="shared" si="4"/>
        <v>-80.692341642700256</v>
      </c>
      <c r="R19" s="7" t="s">
        <v>89</v>
      </c>
    </row>
    <row r="20" spans="1:18" x14ac:dyDescent="0.3">
      <c r="A20" s="7">
        <v>8160</v>
      </c>
      <c r="B20" s="7" t="s">
        <v>16</v>
      </c>
      <c r="C20" s="7">
        <v>3500</v>
      </c>
      <c r="D20" s="7">
        <v>7701.89</v>
      </c>
      <c r="E20" s="7">
        <v>3500</v>
      </c>
      <c r="F20" s="7">
        <v>15932.22</v>
      </c>
      <c r="G20" s="14">
        <f t="shared" si="0"/>
        <v>8230.3299999999981</v>
      </c>
      <c r="H20" s="7">
        <v>3500</v>
      </c>
      <c r="I20" s="7"/>
      <c r="J20" s="14"/>
      <c r="K20" s="7">
        <v>3499</v>
      </c>
      <c r="L20" s="7"/>
      <c r="M20" s="14"/>
      <c r="N20" s="7">
        <f t="shared" si="3"/>
        <v>13999</v>
      </c>
      <c r="O20" s="7">
        <f t="shared" si="1"/>
        <v>15932.219999999998</v>
      </c>
      <c r="P20" s="7">
        <v>18876.07</v>
      </c>
      <c r="Q20" s="5">
        <f t="shared" si="4"/>
        <v>-25.837316771976376</v>
      </c>
      <c r="R20" s="7" t="s">
        <v>90</v>
      </c>
    </row>
    <row r="21" spans="1:18" x14ac:dyDescent="0.3">
      <c r="A21" s="7">
        <v>8190</v>
      </c>
      <c r="B21" s="7" t="s">
        <v>17</v>
      </c>
      <c r="C21" s="7">
        <v>2410</v>
      </c>
      <c r="D21" s="7">
        <v>477.35</v>
      </c>
      <c r="E21" s="7">
        <v>2410</v>
      </c>
      <c r="F21" s="7">
        <v>645.66</v>
      </c>
      <c r="G21" s="14">
        <f t="shared" si="0"/>
        <v>168.30999999999995</v>
      </c>
      <c r="H21" s="7">
        <v>2410</v>
      </c>
      <c r="I21" s="7"/>
      <c r="J21" s="14"/>
      <c r="K21" s="7">
        <v>2411</v>
      </c>
      <c r="L21" s="7"/>
      <c r="M21" s="14"/>
      <c r="N21" s="7">
        <f t="shared" si="3"/>
        <v>9641</v>
      </c>
      <c r="O21" s="7">
        <f t="shared" si="1"/>
        <v>645.66</v>
      </c>
      <c r="P21" s="7">
        <v>15012.96</v>
      </c>
      <c r="Q21" s="5">
        <f t="shared" si="4"/>
        <v>-35.782150888299171</v>
      </c>
      <c r="R21" s="7" t="s">
        <v>91</v>
      </c>
    </row>
    <row r="22" spans="1:18" x14ac:dyDescent="0.3">
      <c r="A22" s="7"/>
      <c r="B22" s="5" t="s">
        <v>18</v>
      </c>
      <c r="C22" s="5">
        <f t="shared" ref="C22:P22" si="5">SUM(C5:C21)</f>
        <v>1072430</v>
      </c>
      <c r="D22" s="5">
        <f t="shared" si="5"/>
        <v>1277382.77</v>
      </c>
      <c r="E22" s="5">
        <f t="shared" si="5"/>
        <v>557030</v>
      </c>
      <c r="F22" s="5">
        <f t="shared" si="5"/>
        <v>1754950.74</v>
      </c>
      <c r="G22" s="13">
        <f t="shared" si="5"/>
        <v>477567.96999999991</v>
      </c>
      <c r="H22" s="5">
        <f t="shared" si="5"/>
        <v>557030</v>
      </c>
      <c r="I22" s="5">
        <f t="shared" si="5"/>
        <v>0</v>
      </c>
      <c r="J22" s="13"/>
      <c r="K22" s="5">
        <f t="shared" si="5"/>
        <v>1022428</v>
      </c>
      <c r="L22" s="5">
        <f t="shared" si="5"/>
        <v>0</v>
      </c>
      <c r="M22" s="13"/>
      <c r="N22" s="19">
        <f t="shared" si="5"/>
        <v>3208918</v>
      </c>
      <c r="O22" s="7">
        <f t="shared" si="1"/>
        <v>1754950.74</v>
      </c>
      <c r="P22" s="5">
        <f t="shared" si="5"/>
        <v>2955338.18</v>
      </c>
      <c r="Q22" s="5">
        <f t="shared" si="4"/>
        <v>8.5803994181132879</v>
      </c>
      <c r="R22" s="7" t="s">
        <v>92</v>
      </c>
    </row>
    <row r="24" spans="1:18" x14ac:dyDescent="0.3">
      <c r="A24" s="5" t="s">
        <v>0</v>
      </c>
      <c r="B24" s="5" t="s">
        <v>1</v>
      </c>
      <c r="C24" s="5" t="s">
        <v>61</v>
      </c>
      <c r="D24" s="11" t="s">
        <v>69</v>
      </c>
      <c r="E24" s="5" t="s">
        <v>62</v>
      </c>
      <c r="F24" s="12" t="s">
        <v>70</v>
      </c>
      <c r="G24" s="5"/>
      <c r="H24" s="5" t="s">
        <v>77</v>
      </c>
      <c r="I24" s="12" t="s">
        <v>71</v>
      </c>
      <c r="J24" s="5"/>
      <c r="K24" s="5" t="s">
        <v>78</v>
      </c>
      <c r="L24" s="11" t="s">
        <v>72</v>
      </c>
      <c r="M24" s="11"/>
      <c r="N24" s="5" t="s">
        <v>2</v>
      </c>
      <c r="O24" s="5"/>
      <c r="P24" s="5" t="s">
        <v>3</v>
      </c>
      <c r="Q24" s="5" t="s">
        <v>4</v>
      </c>
      <c r="R24" s="5" t="s">
        <v>5</v>
      </c>
    </row>
    <row r="25" spans="1:18" ht="16.2" x14ac:dyDescent="0.35">
      <c r="A25" s="6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8"/>
      <c r="P25" s="16" t="s">
        <v>83</v>
      </c>
      <c r="Q25" s="7"/>
      <c r="R25" s="7"/>
    </row>
    <row r="26" spans="1:18" x14ac:dyDescent="0.3">
      <c r="A26" s="7">
        <v>7120</v>
      </c>
      <c r="B26" s="7" t="s">
        <v>20</v>
      </c>
      <c r="C26" s="7">
        <v>6000</v>
      </c>
      <c r="D26" s="7">
        <v>9270.5300000000007</v>
      </c>
      <c r="E26" s="7">
        <v>4500</v>
      </c>
      <c r="F26" s="7">
        <v>15281.43</v>
      </c>
      <c r="G26" s="14">
        <f>SUM(F26-D26)</f>
        <v>6010.9</v>
      </c>
      <c r="H26" s="7">
        <v>4500</v>
      </c>
      <c r="I26" s="7"/>
      <c r="J26" s="14"/>
      <c r="K26" s="7">
        <v>6000</v>
      </c>
      <c r="L26" s="7"/>
      <c r="M26" s="14"/>
      <c r="N26" s="7">
        <f>SUM(C26+E26+H26+K26)</f>
        <v>21000</v>
      </c>
      <c r="O26" s="7">
        <f t="shared" ref="O26:O51" si="6">SUM(D26+G26+J26+M26)</f>
        <v>15281.43</v>
      </c>
      <c r="P26" s="7">
        <v>19683.439999999999</v>
      </c>
      <c r="Q26" s="5">
        <f>SUM(N26/P26*100-100)</f>
        <v>6.6886682409172522</v>
      </c>
      <c r="R26" s="7" t="s">
        <v>56</v>
      </c>
    </row>
    <row r="27" spans="1:18" x14ac:dyDescent="0.3">
      <c r="A27" s="7">
        <v>7110</v>
      </c>
      <c r="B27" s="7" t="s">
        <v>21</v>
      </c>
      <c r="C27" s="7">
        <v>107500</v>
      </c>
      <c r="D27" s="7">
        <v>241487.82</v>
      </c>
      <c r="E27" s="7">
        <v>47500</v>
      </c>
      <c r="F27" s="7">
        <v>302696.39</v>
      </c>
      <c r="G27" s="14">
        <f t="shared" ref="G27:G50" si="7">SUM(F27-D27)</f>
        <v>61208.570000000007</v>
      </c>
      <c r="H27" s="7">
        <v>47500</v>
      </c>
      <c r="I27" s="7"/>
      <c r="J27" s="14"/>
      <c r="K27" s="7">
        <v>107498</v>
      </c>
      <c r="L27" s="7"/>
      <c r="M27" s="14"/>
      <c r="N27" s="7">
        <f t="shared" ref="N27:N30" si="8">SUM(C27+E27+H27+K27)</f>
        <v>309998</v>
      </c>
      <c r="O27" s="7">
        <f t="shared" si="6"/>
        <v>302696.39</v>
      </c>
      <c r="P27" s="7">
        <v>266065.03000000003</v>
      </c>
      <c r="Q27" s="5">
        <f t="shared" ref="Q27:Q55" si="9">SUM(N27/P27*100-100)</f>
        <v>16.512117357173906</v>
      </c>
      <c r="R27" s="7" t="s">
        <v>93</v>
      </c>
    </row>
    <row r="28" spans="1:18" x14ac:dyDescent="0.3">
      <c r="A28" s="7">
        <v>7112</v>
      </c>
      <c r="B28" s="7" t="s">
        <v>22</v>
      </c>
      <c r="C28" s="7">
        <v>493332</v>
      </c>
      <c r="D28" s="7">
        <v>726062.14</v>
      </c>
      <c r="E28" s="7">
        <v>497332</v>
      </c>
      <c r="F28" s="7">
        <v>1015496.5</v>
      </c>
      <c r="G28" s="14">
        <f t="shared" si="7"/>
        <v>289434.36</v>
      </c>
      <c r="H28" s="7">
        <v>497332</v>
      </c>
      <c r="I28" s="7"/>
      <c r="J28" s="14"/>
      <c r="K28" s="7">
        <v>497332</v>
      </c>
      <c r="L28" s="7"/>
      <c r="M28" s="14"/>
      <c r="N28" s="7">
        <f t="shared" si="8"/>
        <v>1985328</v>
      </c>
      <c r="O28" s="7">
        <f t="shared" si="6"/>
        <v>1015496.5</v>
      </c>
      <c r="P28" s="7">
        <v>1995604.32</v>
      </c>
      <c r="Q28" s="5">
        <f t="shared" si="9"/>
        <v>-0.5149477728130023</v>
      </c>
      <c r="R28" s="7"/>
    </row>
    <row r="29" spans="1:18" x14ac:dyDescent="0.3">
      <c r="A29" s="7">
        <v>7111</v>
      </c>
      <c r="B29" s="7" t="s">
        <v>23</v>
      </c>
      <c r="C29" s="7">
        <v>3200</v>
      </c>
      <c r="D29" s="7">
        <v>4003.71</v>
      </c>
      <c r="E29" s="7">
        <v>3200</v>
      </c>
      <c r="F29" s="7">
        <v>7249</v>
      </c>
      <c r="G29" s="14">
        <f t="shared" si="7"/>
        <v>3245.29</v>
      </c>
      <c r="H29" s="7">
        <v>3200</v>
      </c>
      <c r="I29" s="7"/>
      <c r="J29" s="14"/>
      <c r="K29" s="7">
        <v>3200</v>
      </c>
      <c r="L29" s="7"/>
      <c r="M29" s="14"/>
      <c r="N29" s="7">
        <f t="shared" si="8"/>
        <v>12800</v>
      </c>
      <c r="O29" s="7">
        <f t="shared" si="6"/>
        <v>7249</v>
      </c>
      <c r="P29" s="7">
        <v>13516.85</v>
      </c>
      <c r="Q29" s="5">
        <f t="shared" si="9"/>
        <v>-5.3033805953310207</v>
      </c>
      <c r="R29" s="7" t="s">
        <v>94</v>
      </c>
    </row>
    <row r="30" spans="1:18" x14ac:dyDescent="0.3">
      <c r="A30" s="7" t="s">
        <v>84</v>
      </c>
      <c r="B30" s="7" t="s">
        <v>24</v>
      </c>
      <c r="C30" s="7">
        <v>38000</v>
      </c>
      <c r="D30" s="7">
        <v>25855.68</v>
      </c>
      <c r="E30" s="7">
        <v>35600</v>
      </c>
      <c r="F30" s="7">
        <v>37269.29</v>
      </c>
      <c r="G30" s="14">
        <f t="shared" si="7"/>
        <v>11413.61</v>
      </c>
      <c r="H30" s="7">
        <v>35600</v>
      </c>
      <c r="I30" s="7"/>
      <c r="J30" s="14"/>
      <c r="K30" s="7">
        <v>38000</v>
      </c>
      <c r="L30" s="7"/>
      <c r="M30" s="14"/>
      <c r="N30" s="7">
        <f t="shared" si="8"/>
        <v>147200</v>
      </c>
      <c r="O30" s="7">
        <f t="shared" si="6"/>
        <v>37269.29</v>
      </c>
      <c r="P30" s="7">
        <v>146621.29999999999</v>
      </c>
      <c r="Q30" s="5">
        <f t="shared" si="9"/>
        <v>0.39469026669387119</v>
      </c>
      <c r="R30" s="7"/>
    </row>
    <row r="31" spans="1:18" x14ac:dyDescent="0.3">
      <c r="A31" s="7" t="s">
        <v>25</v>
      </c>
      <c r="B31" s="7" t="s">
        <v>26</v>
      </c>
      <c r="C31" s="7">
        <v>54800</v>
      </c>
      <c r="D31" s="7">
        <v>69270.559999999998</v>
      </c>
      <c r="E31" s="7">
        <v>54616</v>
      </c>
      <c r="F31" s="7">
        <v>128704.43</v>
      </c>
      <c r="G31" s="14">
        <f t="shared" si="7"/>
        <v>59433.869999999995</v>
      </c>
      <c r="H31" s="7">
        <v>54800</v>
      </c>
      <c r="I31" s="7"/>
      <c r="J31" s="14"/>
      <c r="K31" s="7">
        <v>54800</v>
      </c>
      <c r="L31" s="7"/>
      <c r="M31" s="14"/>
      <c r="N31" s="17">
        <f t="shared" ref="N31:N48" si="10">SUM(C31+E31+H31+K31)</f>
        <v>219016</v>
      </c>
      <c r="O31" s="7">
        <f t="shared" si="6"/>
        <v>128704.43</v>
      </c>
      <c r="P31" s="7">
        <v>109543.81</v>
      </c>
      <c r="Q31" s="5">
        <f t="shared" si="9"/>
        <v>99.934619765370599</v>
      </c>
      <c r="R31" s="7" t="s">
        <v>95</v>
      </c>
    </row>
    <row r="32" spans="1:18" x14ac:dyDescent="0.3">
      <c r="A32" s="7" t="s">
        <v>27</v>
      </c>
      <c r="B32" s="7" t="s">
        <v>28</v>
      </c>
      <c r="C32" s="7">
        <v>40000</v>
      </c>
      <c r="D32" s="7">
        <v>38579.89</v>
      </c>
      <c r="E32" s="7">
        <v>40000</v>
      </c>
      <c r="F32" s="7">
        <v>79359.039999999994</v>
      </c>
      <c r="G32" s="14">
        <f t="shared" si="7"/>
        <v>40779.149999999994</v>
      </c>
      <c r="H32" s="7">
        <v>40000</v>
      </c>
      <c r="I32" s="7"/>
      <c r="J32" s="14"/>
      <c r="K32" s="7">
        <v>40000</v>
      </c>
      <c r="L32" s="7"/>
      <c r="M32" s="14"/>
      <c r="N32" s="7">
        <f t="shared" si="10"/>
        <v>160000</v>
      </c>
      <c r="O32" s="7">
        <f t="shared" si="6"/>
        <v>79359.039999999994</v>
      </c>
      <c r="P32" s="7">
        <v>145484.54999999999</v>
      </c>
      <c r="Q32" s="5">
        <f t="shared" si="9"/>
        <v>9.9773137422496205</v>
      </c>
      <c r="R32" s="7" t="s">
        <v>96</v>
      </c>
    </row>
    <row r="33" spans="1:18" x14ac:dyDescent="0.3">
      <c r="A33" s="7">
        <v>7180</v>
      </c>
      <c r="B33" s="7" t="s">
        <v>29</v>
      </c>
      <c r="C33" s="7">
        <v>3000</v>
      </c>
      <c r="D33" s="7">
        <v>4724.66</v>
      </c>
      <c r="E33" s="7">
        <v>2500</v>
      </c>
      <c r="F33" s="7">
        <v>5043.9399999999996</v>
      </c>
      <c r="G33" s="14">
        <f t="shared" si="7"/>
        <v>319.27999999999975</v>
      </c>
      <c r="H33" s="7">
        <v>2500</v>
      </c>
      <c r="I33" s="7"/>
      <c r="J33" s="14"/>
      <c r="K33" s="7">
        <v>3000</v>
      </c>
      <c r="L33" s="7"/>
      <c r="M33" s="14"/>
      <c r="N33" s="7">
        <f t="shared" si="10"/>
        <v>11000</v>
      </c>
      <c r="O33" s="7">
        <f t="shared" si="6"/>
        <v>5043.9399999999996</v>
      </c>
      <c r="P33" s="7">
        <v>4757.6000000000004</v>
      </c>
      <c r="Q33" s="5">
        <f t="shared" si="9"/>
        <v>131.20901294770474</v>
      </c>
      <c r="R33" s="7" t="s">
        <v>52</v>
      </c>
    </row>
    <row r="34" spans="1:18" x14ac:dyDescent="0.3">
      <c r="A34" s="7">
        <v>8830</v>
      </c>
      <c r="B34" s="7" t="s">
        <v>30</v>
      </c>
      <c r="C34" s="7">
        <v>427</v>
      </c>
      <c r="D34" s="7">
        <v>1540.98</v>
      </c>
      <c r="E34" s="7">
        <v>427</v>
      </c>
      <c r="F34" s="7">
        <v>1540.98</v>
      </c>
      <c r="G34" s="14">
        <f t="shared" si="7"/>
        <v>0</v>
      </c>
      <c r="H34" s="7">
        <v>427</v>
      </c>
      <c r="I34" s="7"/>
      <c r="J34" s="14"/>
      <c r="K34" s="7">
        <v>427</v>
      </c>
      <c r="L34" s="7"/>
      <c r="M34" s="14"/>
      <c r="N34" s="7">
        <f t="shared" si="10"/>
        <v>1708</v>
      </c>
      <c r="O34" s="7">
        <f t="shared" si="6"/>
        <v>1540.98</v>
      </c>
      <c r="P34" s="7">
        <v>1556.64</v>
      </c>
      <c r="Q34" s="5">
        <f t="shared" si="9"/>
        <v>9.7235070408058277</v>
      </c>
      <c r="R34" s="7" t="s">
        <v>97</v>
      </c>
    </row>
    <row r="35" spans="1:18" x14ac:dyDescent="0.3">
      <c r="A35" s="7" t="s">
        <v>31</v>
      </c>
      <c r="B35" s="7" t="s">
        <v>32</v>
      </c>
      <c r="C35" s="7">
        <v>1500</v>
      </c>
      <c r="D35" s="7">
        <v>1578.09</v>
      </c>
      <c r="E35" s="7">
        <v>1500</v>
      </c>
      <c r="F35" s="7">
        <v>3284.03</v>
      </c>
      <c r="G35" s="14">
        <f t="shared" si="7"/>
        <v>1705.9400000000003</v>
      </c>
      <c r="H35" s="7">
        <v>1500</v>
      </c>
      <c r="I35" s="7"/>
      <c r="J35" s="14"/>
      <c r="K35" s="7">
        <v>1500</v>
      </c>
      <c r="L35" s="7"/>
      <c r="M35" s="14"/>
      <c r="N35" s="7">
        <f t="shared" si="10"/>
        <v>6000</v>
      </c>
      <c r="O35" s="7">
        <f t="shared" si="6"/>
        <v>3284.03</v>
      </c>
      <c r="P35" s="7">
        <v>5637.44</v>
      </c>
      <c r="Q35" s="5">
        <f t="shared" si="9"/>
        <v>6.4312879604927105</v>
      </c>
      <c r="R35" s="7" t="s">
        <v>98</v>
      </c>
    </row>
    <row r="36" spans="1:18" x14ac:dyDescent="0.3">
      <c r="A36" s="7" t="s">
        <v>33</v>
      </c>
      <c r="B36" s="7" t="s">
        <v>34</v>
      </c>
      <c r="C36" s="7">
        <v>1625</v>
      </c>
      <c r="D36" s="7">
        <v>-11905.4</v>
      </c>
      <c r="E36" s="7">
        <v>1625</v>
      </c>
      <c r="F36" s="7">
        <v>-11905.4</v>
      </c>
      <c r="G36" s="14">
        <f t="shared" si="7"/>
        <v>0</v>
      </c>
      <c r="H36" s="7">
        <v>1625</v>
      </c>
      <c r="I36" s="7"/>
      <c r="J36" s="14"/>
      <c r="K36" s="7">
        <v>1625</v>
      </c>
      <c r="L36" s="7"/>
      <c r="M36" s="14"/>
      <c r="N36" s="7">
        <f t="shared" si="10"/>
        <v>6500</v>
      </c>
      <c r="O36" s="7">
        <f t="shared" si="6"/>
        <v>-11905.4</v>
      </c>
      <c r="P36" s="7">
        <v>6571.34</v>
      </c>
      <c r="Q36" s="5">
        <f t="shared" si="9"/>
        <v>-1.0856233279666014</v>
      </c>
      <c r="R36" s="7"/>
    </row>
    <row r="37" spans="1:18" x14ac:dyDescent="0.3">
      <c r="A37" s="7">
        <v>4310</v>
      </c>
      <c r="B37" s="7" t="s">
        <v>35</v>
      </c>
      <c r="C37" s="7"/>
      <c r="D37" s="7"/>
      <c r="E37" s="7"/>
      <c r="F37" s="7"/>
      <c r="G37" s="14">
        <f t="shared" si="7"/>
        <v>0</v>
      </c>
      <c r="H37" s="7"/>
      <c r="I37" s="7"/>
      <c r="J37" s="14"/>
      <c r="K37" s="7"/>
      <c r="L37" s="7"/>
      <c r="M37" s="14"/>
      <c r="N37" s="7">
        <f t="shared" si="10"/>
        <v>0</v>
      </c>
      <c r="O37" s="7">
        <f t="shared" si="6"/>
        <v>0</v>
      </c>
      <c r="P37" s="7">
        <v>0</v>
      </c>
      <c r="Q37" s="5"/>
      <c r="R37" s="7" t="s">
        <v>53</v>
      </c>
    </row>
    <row r="38" spans="1:18" x14ac:dyDescent="0.3">
      <c r="A38" s="7">
        <v>8270</v>
      </c>
      <c r="B38" s="7" t="s">
        <v>36</v>
      </c>
      <c r="C38" s="7">
        <v>1000</v>
      </c>
      <c r="D38" s="7">
        <v>0</v>
      </c>
      <c r="E38" s="7">
        <v>1000</v>
      </c>
      <c r="F38" s="7">
        <v>10759.09</v>
      </c>
      <c r="G38" s="14">
        <f t="shared" si="7"/>
        <v>10759.09</v>
      </c>
      <c r="H38" s="7">
        <v>1000</v>
      </c>
      <c r="I38" s="7"/>
      <c r="J38" s="14"/>
      <c r="K38" s="7">
        <v>1000</v>
      </c>
      <c r="L38" s="7"/>
      <c r="M38" s="14"/>
      <c r="N38" s="7">
        <f t="shared" si="10"/>
        <v>4000</v>
      </c>
      <c r="O38" s="7">
        <f t="shared" si="6"/>
        <v>10759.09</v>
      </c>
      <c r="P38" s="7">
        <v>5846.92</v>
      </c>
      <c r="Q38" s="5">
        <f t="shared" si="9"/>
        <v>-31.587912952460442</v>
      </c>
      <c r="R38" s="7" t="s">
        <v>59</v>
      </c>
    </row>
    <row r="39" spans="1:18" x14ac:dyDescent="0.3">
      <c r="A39" s="7" t="s">
        <v>81</v>
      </c>
      <c r="B39" s="7" t="s">
        <v>37</v>
      </c>
      <c r="C39" s="7">
        <v>7500</v>
      </c>
      <c r="D39" s="7">
        <v>9315.65</v>
      </c>
      <c r="E39" s="7">
        <v>7500</v>
      </c>
      <c r="F39" s="7"/>
      <c r="G39" s="14">
        <f t="shared" si="7"/>
        <v>-9315.65</v>
      </c>
      <c r="H39" s="7">
        <v>7500</v>
      </c>
      <c r="I39" s="7"/>
      <c r="J39" s="14"/>
      <c r="K39" s="7">
        <v>7500</v>
      </c>
      <c r="L39" s="7"/>
      <c r="M39" s="14"/>
      <c r="N39" s="7">
        <f t="shared" si="10"/>
        <v>30000</v>
      </c>
      <c r="O39" s="7">
        <f t="shared" si="6"/>
        <v>0</v>
      </c>
      <c r="P39" s="7">
        <v>29707.11</v>
      </c>
      <c r="Q39" s="5">
        <f t="shared" si="9"/>
        <v>0.98592559155031267</v>
      </c>
      <c r="R39" s="7"/>
    </row>
    <row r="40" spans="1:18" x14ac:dyDescent="0.3">
      <c r="A40" s="7">
        <v>7423</v>
      </c>
      <c r="B40" s="7" t="s">
        <v>38</v>
      </c>
      <c r="C40" s="7"/>
      <c r="D40" s="7">
        <v>589.74</v>
      </c>
      <c r="E40" s="7"/>
      <c r="F40" s="7">
        <v>1124.08</v>
      </c>
      <c r="G40" s="14">
        <f t="shared" si="7"/>
        <v>534.33999999999992</v>
      </c>
      <c r="H40" s="7"/>
      <c r="I40" s="7"/>
      <c r="J40" s="14"/>
      <c r="K40" s="7"/>
      <c r="L40" s="7"/>
      <c r="M40" s="14"/>
      <c r="N40" s="7"/>
      <c r="O40" s="7">
        <f t="shared" si="6"/>
        <v>1124.08</v>
      </c>
      <c r="P40" s="7">
        <v>1974</v>
      </c>
      <c r="Q40" s="5">
        <f t="shared" si="9"/>
        <v>-100</v>
      </c>
      <c r="R40" s="7"/>
    </row>
    <row r="41" spans="1:18" x14ac:dyDescent="0.3">
      <c r="A41" s="7" t="s">
        <v>39</v>
      </c>
      <c r="B41" s="7" t="s">
        <v>40</v>
      </c>
      <c r="C41" s="7"/>
      <c r="D41" s="7">
        <v>52587.03</v>
      </c>
      <c r="E41" s="7"/>
      <c r="F41" s="7">
        <v>115204.73</v>
      </c>
      <c r="G41" s="14">
        <f t="shared" si="7"/>
        <v>62617.7</v>
      </c>
      <c r="H41" s="7"/>
      <c r="I41" s="7"/>
      <c r="J41" s="14"/>
      <c r="K41" s="7"/>
      <c r="L41" s="7"/>
      <c r="M41" s="14"/>
      <c r="N41" s="17"/>
      <c r="O41" s="7">
        <f t="shared" si="6"/>
        <v>115204.73</v>
      </c>
      <c r="P41" s="7">
        <v>237511.93</v>
      </c>
      <c r="Q41" s="5">
        <f t="shared" si="9"/>
        <v>-100</v>
      </c>
      <c r="R41" s="7"/>
    </row>
    <row r="42" spans="1:18" x14ac:dyDescent="0.3">
      <c r="A42" s="7" t="s">
        <v>41</v>
      </c>
      <c r="B42" s="7" t="s">
        <v>42</v>
      </c>
      <c r="C42" s="7"/>
      <c r="D42" s="7">
        <v>941.3</v>
      </c>
      <c r="E42" s="7"/>
      <c r="F42" s="7">
        <v>1879.48</v>
      </c>
      <c r="G42" s="14">
        <f t="shared" si="7"/>
        <v>938.18000000000006</v>
      </c>
      <c r="H42" s="7"/>
      <c r="I42" s="7"/>
      <c r="J42" s="14"/>
      <c r="K42" s="7"/>
      <c r="L42" s="7"/>
      <c r="M42" s="14"/>
      <c r="N42" s="7"/>
      <c r="O42" s="7">
        <f t="shared" si="6"/>
        <v>1879.48</v>
      </c>
      <c r="P42" s="7">
        <v>3601.53</v>
      </c>
      <c r="Q42" s="5">
        <f t="shared" si="9"/>
        <v>-100</v>
      </c>
      <c r="R42" s="7" t="s">
        <v>60</v>
      </c>
    </row>
    <row r="43" spans="1:18" x14ac:dyDescent="0.3">
      <c r="A43" s="7">
        <v>7740</v>
      </c>
      <c r="B43" s="7" t="s">
        <v>82</v>
      </c>
      <c r="C43" s="7"/>
      <c r="D43" s="7">
        <v>0</v>
      </c>
      <c r="E43" s="7"/>
      <c r="F43" s="7">
        <v>0</v>
      </c>
      <c r="G43" s="14">
        <f t="shared" si="7"/>
        <v>0</v>
      </c>
      <c r="H43" s="7"/>
      <c r="I43" s="7"/>
      <c r="J43" s="14"/>
      <c r="K43" s="7"/>
      <c r="L43" s="7"/>
      <c r="M43" s="14"/>
      <c r="N43" s="7"/>
      <c r="O43" s="7">
        <f t="shared" si="6"/>
        <v>0</v>
      </c>
      <c r="P43" s="7">
        <v>1900</v>
      </c>
      <c r="Q43" s="5">
        <f t="shared" si="9"/>
        <v>-100</v>
      </c>
      <c r="R43" s="7" t="s">
        <v>58</v>
      </c>
    </row>
    <row r="44" spans="1:18" x14ac:dyDescent="0.3">
      <c r="A44" s="7">
        <v>7750</v>
      </c>
      <c r="B44" s="7" t="s">
        <v>43</v>
      </c>
      <c r="C44" s="7"/>
      <c r="D44" s="7">
        <v>136.28</v>
      </c>
      <c r="E44" s="7"/>
      <c r="F44" s="7">
        <v>231.77</v>
      </c>
      <c r="G44" s="14">
        <f t="shared" si="7"/>
        <v>95.490000000000009</v>
      </c>
      <c r="H44" s="7"/>
      <c r="I44" s="7"/>
      <c r="J44" s="14"/>
      <c r="K44" s="7"/>
      <c r="L44" s="7"/>
      <c r="M44" s="14"/>
      <c r="N44" s="7"/>
      <c r="O44" s="7">
        <f t="shared" si="6"/>
        <v>231.77</v>
      </c>
      <c r="P44" s="7">
        <v>473.77</v>
      </c>
      <c r="Q44" s="5">
        <f t="shared" si="9"/>
        <v>-100</v>
      </c>
      <c r="R44" s="7" t="s">
        <v>58</v>
      </c>
    </row>
    <row r="45" spans="1:18" x14ac:dyDescent="0.3">
      <c r="A45" s="7">
        <v>7720</v>
      </c>
      <c r="B45" s="7" t="s">
        <v>44</v>
      </c>
      <c r="C45" s="7">
        <v>57867</v>
      </c>
      <c r="D45" s="7">
        <v>768.17</v>
      </c>
      <c r="E45" s="7">
        <v>57667</v>
      </c>
      <c r="F45" s="7">
        <v>1178.92</v>
      </c>
      <c r="G45" s="14">
        <f t="shared" si="7"/>
        <v>410.75000000000011</v>
      </c>
      <c r="H45" s="7">
        <v>57667</v>
      </c>
      <c r="I45" s="7"/>
      <c r="J45" s="14"/>
      <c r="K45" s="7">
        <v>57667</v>
      </c>
      <c r="L45" s="7"/>
      <c r="M45" s="14"/>
      <c r="N45" s="20">
        <f t="shared" si="10"/>
        <v>230868</v>
      </c>
      <c r="O45" s="7">
        <f t="shared" si="6"/>
        <v>1178.92</v>
      </c>
      <c r="P45" s="7">
        <v>3691.43</v>
      </c>
      <c r="Q45" s="5">
        <f t="shared" si="9"/>
        <v>6154.1616663461045</v>
      </c>
      <c r="R45" s="7" t="s">
        <v>58</v>
      </c>
    </row>
    <row r="46" spans="1:18" x14ac:dyDescent="0.3">
      <c r="A46" s="7">
        <v>7551</v>
      </c>
      <c r="B46" s="7" t="s">
        <v>45</v>
      </c>
      <c r="C46" s="7"/>
      <c r="D46" s="7">
        <v>0</v>
      </c>
      <c r="E46" s="7"/>
      <c r="F46" s="7">
        <v>0</v>
      </c>
      <c r="G46" s="14">
        <f t="shared" si="7"/>
        <v>0</v>
      </c>
      <c r="H46" s="7"/>
      <c r="I46" s="7"/>
      <c r="J46" s="14"/>
      <c r="K46" s="7"/>
      <c r="L46" s="7"/>
      <c r="M46" s="14"/>
      <c r="N46" s="7"/>
      <c r="O46" s="7">
        <f t="shared" si="6"/>
        <v>0</v>
      </c>
      <c r="P46" s="7">
        <v>9292.56</v>
      </c>
      <c r="Q46" s="5">
        <f t="shared" si="9"/>
        <v>-100</v>
      </c>
      <c r="R46" s="7" t="s">
        <v>55</v>
      </c>
    </row>
    <row r="47" spans="1:18" x14ac:dyDescent="0.3">
      <c r="A47" s="7" t="s">
        <v>102</v>
      </c>
      <c r="B47" s="7" t="s">
        <v>101</v>
      </c>
      <c r="C47" s="7">
        <v>12500</v>
      </c>
      <c r="D47" s="7"/>
      <c r="E47" s="7">
        <v>12500</v>
      </c>
      <c r="F47" s="7">
        <v>11465.39</v>
      </c>
      <c r="G47" s="14">
        <f t="shared" si="7"/>
        <v>11465.39</v>
      </c>
      <c r="H47" s="7">
        <v>12500</v>
      </c>
      <c r="I47" s="7"/>
      <c r="J47" s="14"/>
      <c r="K47" s="7">
        <v>12500</v>
      </c>
      <c r="L47" s="7"/>
      <c r="M47" s="14"/>
      <c r="N47" s="7">
        <f t="shared" si="10"/>
        <v>50000</v>
      </c>
      <c r="O47" s="7">
        <f t="shared" si="6"/>
        <v>11465.39</v>
      </c>
      <c r="P47" s="7">
        <v>45766.81</v>
      </c>
      <c r="Q47" s="5">
        <f t="shared" si="9"/>
        <v>9.249475766390546</v>
      </c>
      <c r="R47" s="7" t="s">
        <v>57</v>
      </c>
    </row>
    <row r="48" spans="1:18" x14ac:dyDescent="0.3">
      <c r="A48" s="7">
        <v>7421</v>
      </c>
      <c r="B48" s="7" t="s">
        <v>46</v>
      </c>
      <c r="C48" s="7">
        <v>3000</v>
      </c>
      <c r="D48" s="7"/>
      <c r="E48" s="7">
        <v>3000</v>
      </c>
      <c r="F48" s="7"/>
      <c r="G48" s="14">
        <f t="shared" si="7"/>
        <v>0</v>
      </c>
      <c r="H48" s="7">
        <v>3000</v>
      </c>
      <c r="I48" s="7"/>
      <c r="J48" s="14"/>
      <c r="K48" s="7">
        <v>3000</v>
      </c>
      <c r="L48" s="7"/>
      <c r="M48" s="14"/>
      <c r="N48" s="7">
        <f t="shared" si="10"/>
        <v>12000</v>
      </c>
      <c r="O48" s="7">
        <f t="shared" si="6"/>
        <v>0</v>
      </c>
      <c r="P48" s="7">
        <v>0</v>
      </c>
      <c r="Q48" s="5"/>
      <c r="R48" s="7"/>
    </row>
    <row r="49" spans="1:18" x14ac:dyDescent="0.3">
      <c r="A49" s="7" t="s">
        <v>103</v>
      </c>
      <c r="B49" s="7" t="s">
        <v>47</v>
      </c>
      <c r="C49" s="7"/>
      <c r="D49" s="7"/>
      <c r="E49" s="7"/>
      <c r="F49" s="7">
        <v>12351.15</v>
      </c>
      <c r="G49" s="14">
        <f t="shared" si="7"/>
        <v>12351.15</v>
      </c>
      <c r="H49" s="7"/>
      <c r="I49" s="7"/>
      <c r="J49" s="14"/>
      <c r="K49" s="7"/>
      <c r="L49" s="7"/>
      <c r="M49" s="14"/>
      <c r="N49" s="7"/>
      <c r="O49" s="7">
        <f t="shared" si="6"/>
        <v>12351.15</v>
      </c>
      <c r="P49" s="7">
        <v>0</v>
      </c>
      <c r="Q49" s="5"/>
      <c r="R49" s="7"/>
    </row>
    <row r="50" spans="1:18" x14ac:dyDescent="0.3">
      <c r="A50" s="7">
        <v>8810</v>
      </c>
      <c r="B50" s="7" t="s">
        <v>51</v>
      </c>
      <c r="C50" s="7">
        <v>0</v>
      </c>
      <c r="D50" s="7">
        <v>0</v>
      </c>
      <c r="E50" s="7">
        <v>0</v>
      </c>
      <c r="F50" s="7">
        <v>0</v>
      </c>
      <c r="G50" s="14">
        <f t="shared" si="7"/>
        <v>0</v>
      </c>
      <c r="H50" s="7"/>
      <c r="I50" s="7"/>
      <c r="J50" s="14"/>
      <c r="K50" s="7"/>
      <c r="L50" s="7"/>
      <c r="M50" s="14"/>
      <c r="N50" s="7"/>
      <c r="O50" s="7">
        <f t="shared" si="6"/>
        <v>0</v>
      </c>
      <c r="P50" s="7">
        <v>0</v>
      </c>
      <c r="Q50" s="5"/>
      <c r="R50" s="7"/>
    </row>
    <row r="51" spans="1:18" x14ac:dyDescent="0.3">
      <c r="A51" s="7"/>
      <c r="B51" s="5" t="s">
        <v>18</v>
      </c>
      <c r="C51" s="5">
        <f>SUM(C26:C50)</f>
        <v>831251</v>
      </c>
      <c r="D51" s="5">
        <f>SUM(D26:D50)</f>
        <v>1174806.8299999998</v>
      </c>
      <c r="E51" s="5">
        <f t="shared" ref="E51:N51" si="11">SUM(E26:E50)</f>
        <v>770467</v>
      </c>
      <c r="F51" s="5">
        <f>SUM(F26:F50)</f>
        <v>1738214.24</v>
      </c>
      <c r="G51" s="13">
        <f>SUM(G26:G50)</f>
        <v>563407.41</v>
      </c>
      <c r="H51" s="5">
        <f t="shared" si="11"/>
        <v>770651</v>
      </c>
      <c r="I51" s="5">
        <f t="shared" si="11"/>
        <v>0</v>
      </c>
      <c r="J51" s="13">
        <f>SUM(J26:J50)</f>
        <v>0</v>
      </c>
      <c r="K51" s="5">
        <f t="shared" si="11"/>
        <v>835049</v>
      </c>
      <c r="L51" s="5">
        <f>SUM(L26:L50)</f>
        <v>0</v>
      </c>
      <c r="M51" s="13"/>
      <c r="N51" s="5">
        <f t="shared" si="11"/>
        <v>3207418</v>
      </c>
      <c r="O51" s="7">
        <f t="shared" si="6"/>
        <v>1738214.2399999998</v>
      </c>
      <c r="P51" s="5">
        <f>SUM(P26:P50)</f>
        <v>3054808.38</v>
      </c>
      <c r="Q51" s="5">
        <f t="shared" si="9"/>
        <v>4.9957182584394957</v>
      </c>
      <c r="R51" s="7" t="s">
        <v>99</v>
      </c>
    </row>
    <row r="52" spans="1:18" x14ac:dyDescent="0.3">
      <c r="Q52" s="5"/>
    </row>
    <row r="53" spans="1:18" x14ac:dyDescent="0.3">
      <c r="B53" s="4" t="s">
        <v>48</v>
      </c>
      <c r="C53" s="4">
        <f>SUM(C22-C51)</f>
        <v>241179</v>
      </c>
      <c r="D53" s="10">
        <f>SUM(D22-D51)</f>
        <v>102575.94000000018</v>
      </c>
      <c r="E53" s="4">
        <f t="shared" ref="E53:O53" si="12">SUM(E22-E51)</f>
        <v>-213437</v>
      </c>
      <c r="F53" s="10">
        <f>SUM(F22-F51)</f>
        <v>16736.5</v>
      </c>
      <c r="G53" s="10">
        <f>SUM(G22-G51)</f>
        <v>-85839.440000000119</v>
      </c>
      <c r="H53" s="4">
        <f t="shared" si="12"/>
        <v>-213621</v>
      </c>
      <c r="I53" s="10">
        <f>SUM(I22-I51)</f>
        <v>0</v>
      </c>
      <c r="J53" s="4"/>
      <c r="K53" s="4">
        <f t="shared" si="12"/>
        <v>187379</v>
      </c>
      <c r="L53" s="10">
        <f t="shared" si="12"/>
        <v>0</v>
      </c>
      <c r="M53" s="4"/>
      <c r="N53" s="10">
        <f t="shared" si="12"/>
        <v>1500</v>
      </c>
      <c r="O53" s="10">
        <f t="shared" si="12"/>
        <v>16736.500000000233</v>
      </c>
      <c r="P53" s="4">
        <f>SUM(P22-P51)</f>
        <v>-99470.199999999721</v>
      </c>
      <c r="Q53" s="5">
        <f>SUM(N53/P53*100-100)</f>
        <v>-101.50798932745687</v>
      </c>
    </row>
    <row r="54" spans="1:18" x14ac:dyDescent="0.3">
      <c r="B54" s="4" t="s">
        <v>49</v>
      </c>
      <c r="C54" s="4">
        <v>103383.27</v>
      </c>
      <c r="D54" s="18">
        <v>363736</v>
      </c>
      <c r="E54" s="4">
        <v>103383.27</v>
      </c>
      <c r="F54" s="18">
        <v>400158</v>
      </c>
      <c r="G54" s="4"/>
      <c r="H54" s="4">
        <v>103383.27</v>
      </c>
      <c r="I54" s="18">
        <v>237813</v>
      </c>
      <c r="J54" s="4"/>
      <c r="K54" s="4">
        <v>103383.28</v>
      </c>
      <c r="L54" s="18"/>
      <c r="M54" s="4"/>
      <c r="N54" s="9">
        <f>SUM(C54+E54+H54+K54)</f>
        <v>413533.08999999997</v>
      </c>
      <c r="O54" s="9"/>
      <c r="P54" s="4">
        <v>413533.09</v>
      </c>
      <c r="Q54" s="5">
        <f>SUM(N54/P54*100-100)</f>
        <v>-1.4210854715202004E-14</v>
      </c>
    </row>
    <row r="55" spans="1:18" x14ac:dyDescent="0.3">
      <c r="B55" s="4" t="s">
        <v>50</v>
      </c>
      <c r="C55" s="4">
        <v>90925</v>
      </c>
      <c r="D55" s="18">
        <v>400158</v>
      </c>
      <c r="E55" s="4">
        <v>90900</v>
      </c>
      <c r="F55" s="18">
        <v>237813</v>
      </c>
      <c r="G55" s="4"/>
      <c r="H55" s="4">
        <v>90900</v>
      </c>
      <c r="I55" s="18"/>
      <c r="J55" s="4"/>
      <c r="K55" s="4">
        <v>90925</v>
      </c>
      <c r="L55" s="18"/>
      <c r="M55" s="4"/>
      <c r="N55" s="9">
        <f>SUM(C55+E55+H55+K55)</f>
        <v>363650</v>
      </c>
      <c r="O55" s="9"/>
      <c r="P55" s="4">
        <v>363735.97</v>
      </c>
      <c r="Q55" s="5">
        <f t="shared" si="9"/>
        <v>-2.3635275884316798E-2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Iluta Valdmane</dc:creator>
  <cp:lastModifiedBy>Madara Mežģirte</cp:lastModifiedBy>
  <dcterms:created xsi:type="dcterms:W3CDTF">2024-02-26T13:09:23Z</dcterms:created>
  <dcterms:modified xsi:type="dcterms:W3CDTF">2025-07-25T06:50:52Z</dcterms:modified>
</cp:coreProperties>
</file>