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izkraukle-my.sharepoint.com/personal/daiga_naroga_aizkraukle_lv/Documents/Darbvirsma/Mājaslapai/"/>
    </mc:Choice>
  </mc:AlternateContent>
  <xr:revisionPtr revIDLastSave="0" documentId="8_{27EE2D20-5D49-4C1B-BCD3-087FC9E47C4D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Pielikums nr.1" sheetId="1" r:id="rId1"/>
    <sheet name="Pielikums nr.2" sheetId="2" r:id="rId2"/>
    <sheet name="Pielikums nr.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1" l="1"/>
  <c r="E67" i="3"/>
  <c r="E37" i="3"/>
  <c r="K19" i="2"/>
  <c r="J19" i="2"/>
  <c r="H19" i="2"/>
  <c r="G19" i="2"/>
  <c r="F19" i="2"/>
  <c r="E19" i="2"/>
  <c r="D19" i="2"/>
  <c r="K18" i="2"/>
  <c r="J18" i="2"/>
  <c r="H18" i="2"/>
  <c r="G18" i="2"/>
  <c r="F18" i="2"/>
  <c r="E18" i="2"/>
  <c r="D18" i="2"/>
  <c r="K17" i="2"/>
  <c r="J17" i="2"/>
  <c r="H17" i="2"/>
  <c r="G17" i="2"/>
  <c r="F17" i="2"/>
  <c r="E17" i="2"/>
  <c r="D17" i="2"/>
  <c r="K14" i="2"/>
  <c r="J14" i="2"/>
  <c r="H14" i="2"/>
  <c r="G14" i="2"/>
  <c r="F14" i="2"/>
  <c r="E14" i="2"/>
  <c r="D14" i="2"/>
  <c r="C14" i="2"/>
  <c r="B14" i="2"/>
  <c r="K13" i="2"/>
  <c r="J13" i="2"/>
  <c r="H13" i="2"/>
  <c r="G13" i="2"/>
  <c r="F13" i="2"/>
  <c r="E13" i="2"/>
  <c r="D13" i="2"/>
  <c r="C13" i="2"/>
  <c r="B13" i="2"/>
  <c r="K12" i="2"/>
  <c r="J12" i="2"/>
  <c r="H12" i="2"/>
  <c r="G12" i="2"/>
  <c r="F12" i="2"/>
  <c r="E12" i="2"/>
  <c r="D12" i="2"/>
  <c r="C12" i="2"/>
  <c r="B12" i="2"/>
  <c r="K11" i="2"/>
  <c r="J11" i="2"/>
  <c r="H11" i="2"/>
  <c r="G11" i="2"/>
  <c r="F11" i="2"/>
  <c r="E11" i="2"/>
  <c r="D11" i="2"/>
  <c r="C11" i="2"/>
  <c r="B11" i="2"/>
  <c r="K10" i="2"/>
  <c r="J10" i="2"/>
  <c r="H10" i="2"/>
  <c r="G10" i="2"/>
  <c r="F10" i="2"/>
  <c r="E10" i="2"/>
  <c r="D10" i="2"/>
  <c r="C10" i="2"/>
  <c r="B10" i="2"/>
  <c r="K9" i="2"/>
  <c r="J9" i="2"/>
  <c r="H9" i="2"/>
  <c r="G9" i="2"/>
  <c r="F9" i="2"/>
  <c r="E9" i="2"/>
  <c r="D9" i="2"/>
  <c r="C9" i="2"/>
  <c r="B9" i="2"/>
  <c r="K6" i="2"/>
  <c r="J6" i="2"/>
  <c r="H6" i="2"/>
  <c r="G6" i="2"/>
  <c r="F6" i="2"/>
  <c r="E6" i="2"/>
  <c r="D6" i="2"/>
  <c r="C6" i="2"/>
  <c r="B6" i="2"/>
  <c r="D21" i="1"/>
  <c r="N20" i="1"/>
  <c r="M20" i="1"/>
  <c r="N19" i="1"/>
  <c r="M19" i="1"/>
  <c r="L19" i="1"/>
  <c r="J19" i="1"/>
  <c r="N18" i="1"/>
  <c r="M18" i="1"/>
  <c r="L18" i="1"/>
  <c r="J18" i="1"/>
  <c r="N17" i="1"/>
  <c r="M17" i="1"/>
  <c r="L17" i="1"/>
  <c r="J17" i="1"/>
  <c r="D17" i="1"/>
  <c r="N6" i="1"/>
</calcChain>
</file>

<file path=xl/sharedStrings.xml><?xml version="1.0" encoding="utf-8"?>
<sst xmlns="http://schemas.openxmlformats.org/spreadsheetml/2006/main" count="61" uniqueCount="49">
  <si>
    <t>Garums (m)</t>
  </si>
  <si>
    <t>Platums (m)</t>
  </si>
  <si>
    <t>Laukums (m²)</t>
  </si>
  <si>
    <t>Ceļa/ielas nosaukums</t>
  </si>
  <si>
    <t>Segums</t>
  </si>
  <si>
    <t>Vac</t>
  </si>
  <si>
    <t>grants</t>
  </si>
  <si>
    <t>Caurteku skaits</t>
  </si>
  <si>
    <t>Caurteku vērtība</t>
  </si>
  <si>
    <t>Ceļa zīmju skaits ar stabiem</t>
  </si>
  <si>
    <t>Ceļa zīmju vērtība</t>
  </si>
  <si>
    <t xml:space="preserve">1 km izmaksa </t>
  </si>
  <si>
    <t>Nesošās kārtas biezums (m)</t>
  </si>
  <si>
    <t>Smilts slāņa biezums (m)</t>
  </si>
  <si>
    <t>Nomales biezums (m)</t>
  </si>
  <si>
    <t>Ceļa/ ielas nosaukums</t>
  </si>
  <si>
    <r>
      <t xml:space="preserve">nomaļu vērtība  </t>
    </r>
    <r>
      <rPr>
        <b/>
        <sz val="11"/>
        <color theme="1"/>
        <rFont val="Times New Roman"/>
        <family val="1"/>
        <charset val="186"/>
      </rPr>
      <t>NOMv</t>
    </r>
  </si>
  <si>
    <r>
      <t xml:space="preserve">Asfaltbetona vērtība        </t>
    </r>
    <r>
      <rPr>
        <b/>
        <sz val="11"/>
        <color theme="1"/>
        <rFont val="Times New Roman"/>
        <family val="1"/>
        <charset val="186"/>
      </rPr>
      <t xml:space="preserve"> ACv</t>
    </r>
  </si>
  <si>
    <r>
      <t xml:space="preserve">nesaistītā minerālmateriāla seguma/ nesošās kārtas vērtība     </t>
    </r>
    <r>
      <rPr>
        <b/>
        <sz val="11"/>
        <color theme="1"/>
        <rFont val="Times New Roman"/>
        <family val="1"/>
        <charset val="186"/>
      </rPr>
      <t>NMv</t>
    </r>
  </si>
  <si>
    <r>
      <t xml:space="preserve">salizturīgā smilts slāņa vērtība     </t>
    </r>
    <r>
      <rPr>
        <b/>
        <sz val="11"/>
        <color theme="1"/>
        <rFont val="Times New Roman"/>
        <family val="1"/>
        <charset val="186"/>
      </rPr>
      <t>SLZv</t>
    </r>
  </si>
  <si>
    <r>
      <t xml:space="preserve">jauna autoceļa konstrukcijas vērtība    </t>
    </r>
    <r>
      <rPr>
        <b/>
        <sz val="11"/>
        <color theme="1"/>
        <rFont val="Times New Roman"/>
        <family val="1"/>
        <charset val="186"/>
      </rPr>
      <t>Vsk</t>
    </r>
  </si>
  <si>
    <r>
      <t xml:space="preserve">autoceļu segas konstrukcijas vērtība, ievērojot nolietojumu (eur)  </t>
    </r>
    <r>
      <rPr>
        <b/>
        <sz val="11"/>
        <color theme="1"/>
        <rFont val="Times New Roman"/>
        <family val="1"/>
        <charset val="186"/>
      </rPr>
      <t>VskN</t>
    </r>
  </si>
  <si>
    <r>
      <t xml:space="preserve">mākslīgo būvju vērtība (eur)  </t>
    </r>
    <r>
      <rPr>
        <b/>
        <sz val="11"/>
        <color theme="1"/>
        <rFont val="Times New Roman"/>
        <family val="1"/>
        <charset val="186"/>
      </rPr>
      <t>Vmb</t>
    </r>
  </si>
  <si>
    <r>
      <t xml:space="preserve">inženierbūvju vērtība (eur)  </t>
    </r>
    <r>
      <rPr>
        <b/>
        <sz val="11"/>
        <color theme="1"/>
        <rFont val="Times New Roman"/>
        <family val="1"/>
        <charset val="186"/>
      </rPr>
      <t>VinŽbūv</t>
    </r>
  </si>
  <si>
    <r>
      <t xml:space="preserve">satiksmes organizācijas tehnisko līdzekļu vērtība (eur)           </t>
    </r>
    <r>
      <rPr>
        <b/>
        <sz val="11"/>
        <color theme="1"/>
        <rFont val="Times New Roman"/>
        <family val="1"/>
        <charset val="186"/>
      </rPr>
      <t>Vsotl</t>
    </r>
  </si>
  <si>
    <r>
      <t xml:space="preserve">autoceļa vērtība (eur)  </t>
    </r>
    <r>
      <rPr>
        <b/>
        <sz val="11"/>
        <color theme="1"/>
        <rFont val="Times New Roman"/>
        <family val="1"/>
        <charset val="186"/>
      </rPr>
      <t>Vac</t>
    </r>
  </si>
  <si>
    <t>Pielikums Nr.1</t>
  </si>
  <si>
    <t>Pielikums Nr.2</t>
  </si>
  <si>
    <t>Ielu un ceļu vērtību aprēķins</t>
  </si>
  <si>
    <t>Ielu un ceļu tehniskā specifikācija</t>
  </si>
  <si>
    <t>Ielas un ceļi ar asfalta un bruģa segumu</t>
  </si>
  <si>
    <t>Ielas un ceļi ar grants segumu</t>
  </si>
  <si>
    <t>Pielikums Nr.3</t>
  </si>
  <si>
    <t>N.P.K.</t>
  </si>
  <si>
    <t>Ielas/ceļa nosaukums</t>
  </si>
  <si>
    <t>Īpašuma kadastra apzīmējums</t>
  </si>
  <si>
    <t>Ielas/ceļa garums (m)</t>
  </si>
  <si>
    <t>Ielas/ceļa vērtība (EUR)</t>
  </si>
  <si>
    <t>KOPĀ VĒRTĪBA</t>
  </si>
  <si>
    <t>Lielziedu iela</t>
  </si>
  <si>
    <t>Papildus iekļaujamā informācija Sērenes pagasta ielu un ceļu sarakstā</t>
  </si>
  <si>
    <t xml:space="preserve">Sērenes pagasta grants un asfalta seguma ielas </t>
  </si>
  <si>
    <t>P76- Staburagi</t>
  </si>
  <si>
    <t>P76- Jauntiltnieki</t>
  </si>
  <si>
    <t>betons</t>
  </si>
  <si>
    <t>Tilts - Lauce -Jauntiltnieki</t>
  </si>
  <si>
    <t>Sērenes pagasta tilti</t>
  </si>
  <si>
    <t>Lauce -Jauntiltnieki</t>
  </si>
  <si>
    <t>Sērenes pagasta grants seguma ielas un ceļi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</si>
</sst>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</font>
    <font>
      <b/>
      <i/>
      <sz val="12"/>
      <color theme="1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0"/>
      <color rgb="FF000000"/>
      <name val="Verdana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double">
        <color auto="1"/>
      </top>
      <bottom/>
      <diagonal/>
    </border>
  </borders>
  <cellStyleXfs count="2">
    <xf numFmtId="0" fontId="0" fillId="0" borderId="0"/>
    <xf numFmtId="0" fontId="6" fillId="0" borderId="0"/>
  </cellStyleXfs>
  <cellXfs count="91"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2" fillId="0" borderId="0" xfId="0" applyFont="1"/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/>
    </xf>
    <xf numFmtId="0" fontId="4" fillId="0" borderId="2" xfId="0" applyFont="1" applyBorder="1"/>
    <xf numFmtId="2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2" fontId="1" fillId="0" borderId="6" xfId="0" applyNumberFormat="1" applyFont="1" applyBorder="1"/>
    <xf numFmtId="2" fontId="1" fillId="0" borderId="1" xfId="0" applyNumberFormat="1" applyFont="1" applyBorder="1"/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2" fontId="1" fillId="0" borderId="7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4" fontId="9" fillId="0" borderId="2" xfId="1" applyNumberFormat="1" applyFont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2" fontId="10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2" fontId="10" fillId="0" borderId="0" xfId="0" applyNumberFormat="1" applyFont="1" applyAlignment="1">
      <alignment horizontal="center"/>
    </xf>
    <xf numFmtId="0" fontId="7" fillId="0" borderId="0" xfId="0" applyFont="1"/>
    <xf numFmtId="164" fontId="2" fillId="0" borderId="2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/>
    <xf numFmtId="0" fontId="11" fillId="2" borderId="7" xfId="0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vertical="center" wrapText="1"/>
    </xf>
    <xf numFmtId="2" fontId="2" fillId="0" borderId="1" xfId="0" applyNumberFormat="1" applyFont="1" applyBorder="1" applyAlignment="1">
      <alignment vertical="center" wrapText="1"/>
    </xf>
    <xf numFmtId="2" fontId="2" fillId="0" borderId="3" xfId="0" applyNumberFormat="1" applyFont="1" applyBorder="1" applyAlignment="1">
      <alignment vertical="center" wrapText="1"/>
    </xf>
    <xf numFmtId="1" fontId="2" fillId="0" borderId="6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</cellXfs>
  <cellStyles count="2">
    <cellStyle name="Parasts" xfId="0" builtinId="0"/>
    <cellStyle name="Parasts 2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64763-E088-4FA5-AFFE-B55344B4E646}">
  <dimension ref="A1:N54"/>
  <sheetViews>
    <sheetView workbookViewId="0"/>
  </sheetViews>
  <sheetFormatPr defaultColWidth="9.140625" defaultRowHeight="15" x14ac:dyDescent="0.25"/>
  <cols>
    <col min="1" max="1" width="18.7109375" style="23" customWidth="1"/>
    <col min="2" max="3" width="8.140625" style="23" customWidth="1"/>
    <col min="4" max="4" width="9.42578125" style="23" customWidth="1"/>
    <col min="5" max="5" width="8.28515625" style="23" customWidth="1"/>
    <col min="6" max="6" width="9.7109375" style="23" customWidth="1"/>
    <col min="7" max="7" width="8.28515625" style="23" customWidth="1"/>
    <col min="8" max="8" width="9" style="23" customWidth="1"/>
    <col min="9" max="9" width="9.7109375" style="23" customWidth="1"/>
    <col min="10" max="10" width="9.85546875" style="23" customWidth="1"/>
    <col min="11" max="11" width="9.140625" style="23" customWidth="1"/>
    <col min="12" max="12" width="7.42578125" style="23" customWidth="1"/>
    <col min="13" max="13" width="11.5703125" style="23" customWidth="1"/>
    <col min="14" max="14" width="15.42578125" style="23" customWidth="1"/>
    <col min="15" max="16384" width="9.140625" style="23"/>
  </cols>
  <sheetData>
    <row r="1" spans="1:14" x14ac:dyDescent="0.25">
      <c r="L1" s="11" t="s">
        <v>26</v>
      </c>
      <c r="M1" s="11"/>
      <c r="N1" s="11"/>
    </row>
    <row r="2" spans="1:14" ht="18.75" x14ac:dyDescent="0.3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ht="9" customHeight="1" x14ac:dyDescent="0.3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4" ht="66.75" customHeight="1" x14ac:dyDescent="0.25">
      <c r="A4" s="24" t="s">
        <v>3</v>
      </c>
      <c r="B4" s="24" t="s">
        <v>0</v>
      </c>
      <c r="C4" s="24" t="s">
        <v>1</v>
      </c>
      <c r="D4" s="24" t="s">
        <v>2</v>
      </c>
      <c r="E4" s="24" t="s">
        <v>4</v>
      </c>
      <c r="F4" s="24" t="s">
        <v>12</v>
      </c>
      <c r="G4" s="24" t="s">
        <v>13</v>
      </c>
      <c r="H4" s="24" t="s">
        <v>14</v>
      </c>
      <c r="I4" s="24" t="s">
        <v>7</v>
      </c>
      <c r="J4" s="24" t="s">
        <v>8</v>
      </c>
      <c r="K4" s="24" t="s">
        <v>9</v>
      </c>
      <c r="L4" s="24" t="s">
        <v>10</v>
      </c>
      <c r="M4" s="24" t="s">
        <v>5</v>
      </c>
      <c r="N4" s="24" t="s">
        <v>11</v>
      </c>
    </row>
    <row r="5" spans="1:14" ht="18.75" customHeight="1" x14ac:dyDescent="0.25">
      <c r="A5" s="13" t="s">
        <v>30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 x14ac:dyDescent="0.25">
      <c r="A6" s="17"/>
      <c r="B6" s="22"/>
      <c r="C6" s="15"/>
      <c r="D6" s="15"/>
      <c r="E6" s="15"/>
      <c r="F6" s="15"/>
      <c r="G6" s="15"/>
      <c r="H6" s="15"/>
      <c r="I6" s="22"/>
      <c r="J6" s="15"/>
      <c r="K6" s="22"/>
      <c r="L6" s="15"/>
      <c r="M6" s="15">
        <f>'Pielikums nr.2'!K6</f>
        <v>0</v>
      </c>
      <c r="N6" s="15" t="e">
        <f t="shared" ref="N6" si="0">M6*1000/B6</f>
        <v>#DIV/0!</v>
      </c>
    </row>
    <row r="7" spans="1:14" x14ac:dyDescent="0.25">
      <c r="A7" s="17"/>
      <c r="B7" s="22"/>
      <c r="C7" s="15"/>
      <c r="D7" s="15"/>
      <c r="E7" s="28"/>
      <c r="F7" s="15"/>
      <c r="G7" s="15"/>
      <c r="H7" s="15"/>
      <c r="I7" s="22"/>
      <c r="J7" s="15"/>
      <c r="K7" s="22"/>
      <c r="L7" s="15"/>
      <c r="M7" s="15"/>
      <c r="N7" s="15"/>
    </row>
    <row r="8" spans="1:14" x14ac:dyDescent="0.25">
      <c r="A8" s="17"/>
      <c r="B8" s="22"/>
      <c r="C8" s="15"/>
      <c r="D8" s="15"/>
      <c r="E8" s="28"/>
      <c r="F8" s="15"/>
      <c r="G8" s="15"/>
      <c r="H8" s="15"/>
      <c r="I8" s="22"/>
      <c r="J8" s="15"/>
      <c r="K8" s="22"/>
      <c r="L8" s="15"/>
      <c r="M8" s="15"/>
      <c r="N8" s="15"/>
    </row>
    <row r="9" spans="1:14" x14ac:dyDescent="0.25">
      <c r="A9" s="17"/>
      <c r="B9" s="22"/>
      <c r="C9" s="15"/>
      <c r="D9" s="15"/>
      <c r="E9" s="28"/>
      <c r="F9" s="15"/>
      <c r="G9" s="15"/>
      <c r="H9" s="15"/>
      <c r="I9" s="22"/>
      <c r="J9" s="15"/>
      <c r="K9" s="22"/>
      <c r="L9" s="15"/>
      <c r="M9" s="15"/>
      <c r="N9" s="15"/>
    </row>
    <row r="10" spans="1:14" x14ac:dyDescent="0.25">
      <c r="A10" s="17"/>
      <c r="B10" s="22"/>
      <c r="C10" s="15"/>
      <c r="D10" s="15"/>
      <c r="E10" s="28"/>
      <c r="F10" s="15"/>
      <c r="G10" s="15"/>
      <c r="H10" s="15"/>
      <c r="I10" s="22"/>
      <c r="J10" s="15"/>
      <c r="K10" s="22"/>
      <c r="L10" s="15"/>
      <c r="M10" s="15"/>
      <c r="N10" s="15"/>
    </row>
    <row r="11" spans="1:14" x14ac:dyDescent="0.25">
      <c r="A11" s="17"/>
      <c r="B11" s="22"/>
      <c r="C11" s="15"/>
      <c r="D11" s="15"/>
      <c r="E11" s="15"/>
      <c r="F11" s="15"/>
      <c r="G11" s="15"/>
      <c r="H11" s="15"/>
      <c r="I11" s="22"/>
      <c r="J11" s="15"/>
      <c r="K11" s="22"/>
      <c r="L11" s="15"/>
      <c r="M11" s="15"/>
      <c r="N11" s="15"/>
    </row>
    <row r="12" spans="1:14" x14ac:dyDescent="0.25">
      <c r="A12" s="17"/>
      <c r="B12" s="22"/>
      <c r="C12" s="15"/>
      <c r="D12" s="15"/>
      <c r="E12" s="15"/>
      <c r="F12" s="15"/>
      <c r="G12" s="15"/>
      <c r="H12" s="15"/>
      <c r="I12" s="22"/>
      <c r="J12" s="15"/>
      <c r="K12" s="22"/>
      <c r="L12" s="15"/>
      <c r="M12" s="15"/>
      <c r="N12" s="15"/>
    </row>
    <row r="13" spans="1:14" x14ac:dyDescent="0.25">
      <c r="A13" s="35"/>
      <c r="B13" s="38"/>
      <c r="C13" s="37"/>
      <c r="D13" s="37"/>
      <c r="E13" s="31"/>
      <c r="F13" s="15"/>
      <c r="G13" s="15"/>
      <c r="H13" s="15"/>
      <c r="I13" s="22"/>
      <c r="J13" s="15"/>
      <c r="K13" s="22"/>
      <c r="L13" s="15"/>
      <c r="M13" s="15"/>
      <c r="N13" s="15"/>
    </row>
    <row r="14" spans="1:14" x14ac:dyDescent="0.25">
      <c r="A14" s="17"/>
      <c r="B14" s="22"/>
      <c r="C14" s="15"/>
      <c r="D14" s="15"/>
      <c r="E14" s="15"/>
      <c r="F14" s="15"/>
      <c r="G14" s="15"/>
      <c r="H14" s="15"/>
      <c r="I14" s="22"/>
      <c r="J14" s="15"/>
      <c r="K14" s="22"/>
      <c r="L14" s="15"/>
      <c r="M14" s="15"/>
      <c r="N14" s="15"/>
    </row>
    <row r="15" spans="1:14" x14ac:dyDescent="0.25">
      <c r="A15" s="29"/>
      <c r="B15" s="30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43"/>
      <c r="N15" s="43"/>
    </row>
    <row r="16" spans="1:14" ht="18.75" x14ac:dyDescent="0.25">
      <c r="A16" s="14" t="s">
        <v>31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</row>
    <row r="17" spans="1:14" x14ac:dyDescent="0.25">
      <c r="A17" s="46" t="s">
        <v>39</v>
      </c>
      <c r="B17" s="46">
        <v>315</v>
      </c>
      <c r="C17" s="17">
        <v>5.5</v>
      </c>
      <c r="D17" s="69">
        <f t="shared" ref="D17" si="1">B17*C17</f>
        <v>1732.5</v>
      </c>
      <c r="E17" s="17" t="s">
        <v>6</v>
      </c>
      <c r="F17" s="15">
        <v>0.1</v>
      </c>
      <c r="G17" s="15">
        <v>0.1</v>
      </c>
      <c r="H17" s="17">
        <v>0</v>
      </c>
      <c r="I17" s="17">
        <v>0</v>
      </c>
      <c r="J17" s="15">
        <f t="shared" ref="J17" si="2">(C17+3)*I17*187</f>
        <v>0</v>
      </c>
      <c r="K17" s="17">
        <v>0</v>
      </c>
      <c r="L17" s="15">
        <f t="shared" ref="L17" si="3">(80.7+91.08)*K17</f>
        <v>0</v>
      </c>
      <c r="M17" s="15">
        <f>'Pielikums nr.2'!K17</f>
        <v>2168.7719130000005</v>
      </c>
      <c r="N17" s="15">
        <f t="shared" ref="N17" si="4">M17*1000/B17</f>
        <v>6884.990200000002</v>
      </c>
    </row>
    <row r="18" spans="1:14" x14ac:dyDescent="0.25">
      <c r="A18" s="46" t="s">
        <v>42</v>
      </c>
      <c r="B18" s="46">
        <v>870</v>
      </c>
      <c r="C18" s="17">
        <v>5</v>
      </c>
      <c r="D18" s="69">
        <v>4350</v>
      </c>
      <c r="E18" s="17" t="s">
        <v>6</v>
      </c>
      <c r="F18" s="15">
        <v>0.2</v>
      </c>
      <c r="G18" s="15">
        <v>0.2</v>
      </c>
      <c r="H18" s="17">
        <v>0</v>
      </c>
      <c r="I18" s="17">
        <v>0</v>
      </c>
      <c r="J18" s="15">
        <f t="shared" ref="J18:J19" si="5">(C18+3)*I18*187</f>
        <v>0</v>
      </c>
      <c r="K18" s="17">
        <v>0</v>
      </c>
      <c r="L18" s="15">
        <f t="shared" ref="L18:L19" si="6">(80.7+91.08)*K18</f>
        <v>0</v>
      </c>
      <c r="M18" s="15">
        <f>'Pielikums nr.2'!K18</f>
        <v>5926.894140000004</v>
      </c>
      <c r="N18" s="15">
        <f t="shared" ref="N18:N19" si="7">M18*1000/B18</f>
        <v>6812.5220000000054</v>
      </c>
    </row>
    <row r="19" spans="1:14" x14ac:dyDescent="0.25">
      <c r="A19" s="46" t="s">
        <v>43</v>
      </c>
      <c r="B19" s="46">
        <v>170</v>
      </c>
      <c r="C19" s="17">
        <v>5</v>
      </c>
      <c r="D19" s="69">
        <v>850</v>
      </c>
      <c r="E19" s="17" t="s">
        <v>6</v>
      </c>
      <c r="F19" s="15">
        <v>0.3</v>
      </c>
      <c r="G19" s="15">
        <v>0.3</v>
      </c>
      <c r="H19" s="17">
        <v>0</v>
      </c>
      <c r="I19" s="17">
        <v>0</v>
      </c>
      <c r="J19" s="15">
        <f t="shared" si="5"/>
        <v>0</v>
      </c>
      <c r="K19" s="17">
        <v>0</v>
      </c>
      <c r="L19" s="15">
        <f t="shared" si="6"/>
        <v>0</v>
      </c>
      <c r="M19" s="15">
        <f>'Pielikums nr.2'!K19</f>
        <v>2531.242561250001</v>
      </c>
      <c r="N19" s="15">
        <f t="shared" si="7"/>
        <v>14889.662125000006</v>
      </c>
    </row>
    <row r="20" spans="1:14" x14ac:dyDescent="0.25">
      <c r="A20" s="17"/>
      <c r="B20" s="17"/>
      <c r="C20" s="17"/>
      <c r="D20" s="15"/>
      <c r="E20" s="17"/>
      <c r="F20" s="15"/>
      <c r="G20" s="15"/>
      <c r="H20" s="17"/>
      <c r="I20" s="17"/>
      <c r="J20" s="15"/>
      <c r="K20" s="17"/>
      <c r="L20" s="15"/>
      <c r="M20" s="70">
        <f>SUM(M17:M19)</f>
        <v>10626.908614250005</v>
      </c>
      <c r="N20" s="70">
        <f>SUM(N17:N19)</f>
        <v>28587.174325000015</v>
      </c>
    </row>
    <row r="21" spans="1:14" ht="30" x14ac:dyDescent="0.25">
      <c r="A21" s="17" t="s">
        <v>45</v>
      </c>
      <c r="B21" s="17">
        <v>22.04</v>
      </c>
      <c r="C21" s="17">
        <v>6.21</v>
      </c>
      <c r="D21" s="15">
        <f>C21*B21</f>
        <v>136.86839999999998</v>
      </c>
      <c r="E21" s="17" t="s">
        <v>44</v>
      </c>
      <c r="F21" s="15"/>
      <c r="G21" s="15"/>
      <c r="H21" s="17"/>
      <c r="I21" s="17"/>
      <c r="J21" s="15"/>
      <c r="K21" s="17"/>
      <c r="L21" s="15"/>
      <c r="M21" s="68">
        <v>88354</v>
      </c>
      <c r="N21" s="15"/>
    </row>
    <row r="22" spans="1:14" x14ac:dyDescent="0.25">
      <c r="A22" s="17"/>
      <c r="B22" s="17"/>
      <c r="C22" s="17"/>
      <c r="D22" s="15"/>
      <c r="E22" s="17"/>
      <c r="F22" s="15"/>
      <c r="G22" s="15"/>
      <c r="H22" s="17"/>
      <c r="I22" s="17"/>
      <c r="J22" s="15"/>
      <c r="K22" s="17"/>
      <c r="L22" s="15"/>
      <c r="M22" s="15"/>
      <c r="N22" s="15"/>
    </row>
    <row r="23" spans="1:14" x14ac:dyDescent="0.25">
      <c r="A23" s="17"/>
      <c r="B23" s="17"/>
      <c r="C23" s="17"/>
      <c r="D23" s="15"/>
      <c r="E23" s="17"/>
      <c r="F23" s="15"/>
      <c r="G23" s="15"/>
      <c r="H23" s="17"/>
      <c r="I23" s="17"/>
      <c r="J23" s="15"/>
      <c r="K23" s="17"/>
      <c r="L23" s="15"/>
      <c r="M23" s="15"/>
      <c r="N23" s="15"/>
    </row>
    <row r="24" spans="1:14" x14ac:dyDescent="0.25">
      <c r="A24" s="17"/>
      <c r="B24" s="17"/>
      <c r="C24" s="17"/>
      <c r="D24" s="17"/>
      <c r="E24" s="17"/>
      <c r="F24" s="15"/>
      <c r="G24" s="15"/>
      <c r="H24" s="17"/>
      <c r="I24" s="17"/>
      <c r="J24" s="15"/>
      <c r="K24" s="17"/>
      <c r="L24" s="15"/>
      <c r="M24" s="15"/>
      <c r="N24" s="15"/>
    </row>
    <row r="25" spans="1:14" ht="15" customHeight="1" x14ac:dyDescent="0.25">
      <c r="A25" s="17"/>
      <c r="B25" s="17"/>
      <c r="C25" s="17"/>
      <c r="D25" s="17"/>
      <c r="E25" s="17"/>
      <c r="F25" s="15"/>
      <c r="G25" s="15"/>
      <c r="H25" s="17"/>
      <c r="I25" s="17"/>
      <c r="J25" s="15"/>
      <c r="K25" s="17"/>
      <c r="L25" s="15"/>
      <c r="M25" s="15"/>
      <c r="N25" s="15"/>
    </row>
    <row r="26" spans="1:14" x14ac:dyDescent="0.25">
      <c r="A26" s="17"/>
      <c r="B26" s="17"/>
      <c r="C26" s="17"/>
      <c r="D26" s="17"/>
      <c r="E26" s="17"/>
      <c r="F26" s="15"/>
      <c r="G26" s="15"/>
      <c r="H26" s="17"/>
      <c r="I26" s="17"/>
      <c r="J26" s="15"/>
      <c r="K26" s="17"/>
      <c r="L26" s="15"/>
      <c r="M26" s="15"/>
      <c r="N26" s="15"/>
    </row>
    <row r="27" spans="1:14" x14ac:dyDescent="0.25">
      <c r="A27" s="17"/>
      <c r="B27" s="17"/>
      <c r="C27" s="17"/>
      <c r="D27" s="17"/>
      <c r="E27" s="17"/>
      <c r="F27" s="15"/>
      <c r="G27" s="15"/>
      <c r="H27" s="17"/>
      <c r="I27" s="17"/>
      <c r="J27" s="15"/>
      <c r="K27" s="17"/>
      <c r="L27" s="15"/>
      <c r="M27" s="15"/>
      <c r="N27" s="15"/>
    </row>
    <row r="28" spans="1:14" x14ac:dyDescent="0.25">
      <c r="A28" s="17"/>
      <c r="B28" s="17"/>
      <c r="C28" s="17"/>
      <c r="D28" s="17"/>
      <c r="E28" s="17"/>
      <c r="F28" s="15"/>
      <c r="G28" s="15"/>
      <c r="H28" s="17"/>
      <c r="I28" s="17"/>
      <c r="J28" s="15"/>
      <c r="K28" s="17"/>
      <c r="L28" s="15"/>
      <c r="M28" s="15"/>
      <c r="N28" s="15"/>
    </row>
    <row r="29" spans="1:14" x14ac:dyDescent="0.25">
      <c r="A29" s="17"/>
      <c r="B29" s="17"/>
      <c r="C29" s="17"/>
      <c r="D29" s="17"/>
      <c r="E29" s="17"/>
      <c r="F29" s="15"/>
      <c r="G29" s="15"/>
      <c r="H29" s="17"/>
      <c r="I29" s="17"/>
      <c r="J29" s="15"/>
      <c r="K29" s="17"/>
      <c r="L29" s="15"/>
      <c r="M29" s="15"/>
      <c r="N29" s="15"/>
    </row>
    <row r="30" spans="1:14" x14ac:dyDescent="0.25">
      <c r="A30" s="17"/>
      <c r="B30" s="17"/>
      <c r="C30" s="17"/>
      <c r="D30" s="17"/>
      <c r="E30" s="17"/>
      <c r="F30" s="15"/>
      <c r="G30" s="15"/>
      <c r="H30" s="17"/>
      <c r="I30" s="17"/>
      <c r="J30" s="15"/>
      <c r="K30" s="17"/>
      <c r="L30" s="15"/>
      <c r="M30" s="15"/>
      <c r="N30" s="15"/>
    </row>
    <row r="31" spans="1:14" x14ac:dyDescent="0.25">
      <c r="A31" s="17"/>
      <c r="B31" s="17"/>
      <c r="C31" s="17"/>
      <c r="D31" s="17"/>
      <c r="E31" s="17"/>
      <c r="F31" s="15"/>
      <c r="G31" s="15"/>
      <c r="H31" s="17"/>
      <c r="I31" s="17"/>
      <c r="J31" s="15"/>
      <c r="K31" s="17"/>
      <c r="L31" s="15"/>
      <c r="M31" s="15"/>
      <c r="N31" s="15"/>
    </row>
    <row r="32" spans="1:14" x14ac:dyDescent="0.25">
      <c r="A32" s="17"/>
      <c r="B32" s="17"/>
      <c r="C32" s="17"/>
      <c r="D32" s="17"/>
      <c r="E32" s="17"/>
      <c r="F32" s="15"/>
      <c r="G32" s="15"/>
      <c r="H32" s="17"/>
      <c r="I32" s="17"/>
      <c r="J32" s="15"/>
      <c r="K32" s="17"/>
      <c r="L32" s="15"/>
      <c r="M32" s="15"/>
      <c r="N32" s="15"/>
    </row>
    <row r="33" spans="1:14" x14ac:dyDescent="0.25">
      <c r="A33" s="17"/>
      <c r="B33" s="17"/>
      <c r="C33" s="17"/>
      <c r="D33" s="17"/>
      <c r="E33" s="17"/>
      <c r="F33" s="15"/>
      <c r="G33" s="15"/>
      <c r="H33" s="17"/>
      <c r="I33" s="17"/>
      <c r="J33" s="15"/>
      <c r="K33" s="17"/>
      <c r="L33" s="15"/>
      <c r="M33" s="15"/>
      <c r="N33" s="15"/>
    </row>
    <row r="34" spans="1:14" x14ac:dyDescent="0.25">
      <c r="A34" s="17"/>
      <c r="B34" s="17"/>
      <c r="C34" s="17"/>
      <c r="D34" s="17"/>
      <c r="E34" s="17"/>
      <c r="F34" s="15"/>
      <c r="G34" s="15"/>
      <c r="H34" s="17"/>
      <c r="I34" s="17"/>
      <c r="J34" s="15"/>
      <c r="K34" s="17"/>
      <c r="L34" s="15"/>
      <c r="M34" s="15"/>
      <c r="N34" s="15"/>
    </row>
    <row r="35" spans="1:14" x14ac:dyDescent="0.25">
      <c r="A35" s="17"/>
      <c r="B35" s="17"/>
      <c r="C35" s="17"/>
      <c r="D35" s="17"/>
      <c r="E35" s="17"/>
      <c r="F35" s="15"/>
      <c r="G35" s="15"/>
      <c r="H35" s="17"/>
      <c r="I35" s="17"/>
      <c r="J35" s="15"/>
      <c r="K35" s="17"/>
      <c r="L35" s="15"/>
      <c r="M35" s="15"/>
      <c r="N35" s="15"/>
    </row>
    <row r="36" spans="1:14" x14ac:dyDescent="0.25">
      <c r="A36" s="35"/>
      <c r="B36" s="35"/>
      <c r="C36" s="35"/>
      <c r="D36" s="35"/>
      <c r="E36" s="35"/>
      <c r="F36" s="37"/>
      <c r="G36" s="37"/>
      <c r="H36" s="35"/>
      <c r="I36" s="35"/>
      <c r="J36" s="37"/>
      <c r="K36" s="35"/>
      <c r="L36" s="37"/>
      <c r="M36" s="37"/>
      <c r="N36" s="37"/>
    </row>
    <row r="37" spans="1:14" x14ac:dyDescent="0.25">
      <c r="A37" s="39"/>
      <c r="B37" s="17"/>
      <c r="C37" s="17"/>
      <c r="D37" s="17"/>
      <c r="E37" s="17"/>
      <c r="F37" s="15"/>
      <c r="G37" s="15"/>
      <c r="H37" s="17"/>
      <c r="I37" s="17"/>
      <c r="J37" s="15"/>
      <c r="K37" s="17"/>
      <c r="L37" s="15"/>
      <c r="M37" s="15"/>
      <c r="N37" s="15"/>
    </row>
    <row r="38" spans="1:14" x14ac:dyDescent="0.25">
      <c r="A38" s="39"/>
      <c r="B38" s="17"/>
      <c r="C38" s="17"/>
      <c r="D38" s="17"/>
      <c r="E38" s="17"/>
      <c r="F38" s="15"/>
      <c r="G38" s="15"/>
      <c r="H38" s="17"/>
      <c r="I38" s="17"/>
      <c r="J38" s="15"/>
      <c r="K38" s="17"/>
      <c r="L38" s="15"/>
      <c r="M38" s="15"/>
      <c r="N38" s="15"/>
    </row>
    <row r="39" spans="1:14" x14ac:dyDescent="0.25">
      <c r="A39" s="39"/>
      <c r="B39" s="17"/>
      <c r="C39" s="17"/>
      <c r="D39" s="17"/>
      <c r="E39" s="17"/>
      <c r="F39" s="15"/>
      <c r="G39" s="15"/>
      <c r="H39" s="17"/>
      <c r="I39" s="17"/>
      <c r="J39" s="15"/>
      <c r="K39" s="17"/>
      <c r="L39" s="15"/>
      <c r="M39" s="15"/>
      <c r="N39" s="15"/>
    </row>
    <row r="40" spans="1:14" x14ac:dyDescent="0.25">
      <c r="A40" s="39"/>
      <c r="B40" s="17"/>
      <c r="C40" s="17"/>
      <c r="D40" s="17"/>
      <c r="E40" s="17"/>
      <c r="F40" s="15"/>
      <c r="G40" s="15"/>
      <c r="H40" s="17"/>
      <c r="I40" s="17"/>
      <c r="J40" s="15"/>
      <c r="K40" s="17"/>
      <c r="L40" s="15"/>
      <c r="M40" s="15"/>
      <c r="N40" s="15"/>
    </row>
    <row r="41" spans="1:14" x14ac:dyDescent="0.25">
      <c r="A41" s="17"/>
      <c r="B41" s="17"/>
      <c r="C41" s="17"/>
      <c r="D41" s="17"/>
      <c r="E41" s="17"/>
      <c r="F41" s="15"/>
      <c r="G41" s="15"/>
      <c r="H41" s="17"/>
      <c r="I41" s="17"/>
      <c r="J41" s="15"/>
      <c r="K41" s="17"/>
      <c r="L41" s="15"/>
      <c r="M41" s="15"/>
      <c r="N41" s="15"/>
    </row>
    <row r="42" spans="1:14" x14ac:dyDescent="0.25">
      <c r="A42" s="17"/>
      <c r="B42" s="17"/>
      <c r="C42" s="17"/>
      <c r="D42" s="17"/>
      <c r="E42" s="17"/>
      <c r="F42" s="15"/>
      <c r="G42" s="15"/>
      <c r="H42" s="17"/>
      <c r="I42" s="17"/>
      <c r="J42" s="15"/>
      <c r="K42" s="17"/>
      <c r="L42" s="15"/>
      <c r="M42" s="15"/>
      <c r="N42" s="15"/>
    </row>
    <row r="43" spans="1:14" x14ac:dyDescent="0.25">
      <c r="A43" s="17"/>
      <c r="B43" s="17"/>
      <c r="C43" s="17"/>
      <c r="D43" s="17"/>
      <c r="E43" s="17"/>
      <c r="F43" s="15"/>
      <c r="G43" s="15"/>
      <c r="H43" s="17"/>
      <c r="I43" s="17"/>
      <c r="J43" s="15"/>
      <c r="K43" s="17"/>
      <c r="L43" s="15"/>
      <c r="M43" s="15"/>
      <c r="N43" s="15"/>
    </row>
    <row r="44" spans="1:14" x14ac:dyDescent="0.25">
      <c r="A44" s="17"/>
      <c r="B44" s="17"/>
      <c r="C44" s="17"/>
      <c r="D44" s="17"/>
      <c r="E44" s="17"/>
      <c r="F44" s="15"/>
      <c r="G44" s="15"/>
      <c r="H44" s="17"/>
      <c r="I44" s="17"/>
      <c r="J44" s="15"/>
      <c r="K44" s="17"/>
      <c r="L44" s="15"/>
      <c r="M44" s="15"/>
      <c r="N44" s="15"/>
    </row>
    <row r="45" spans="1:14" x14ac:dyDescent="0.25">
      <c r="A45" s="17"/>
      <c r="B45" s="17"/>
      <c r="C45" s="17"/>
      <c r="D45" s="17"/>
      <c r="E45" s="17"/>
      <c r="F45" s="15"/>
      <c r="G45" s="15"/>
      <c r="H45" s="17"/>
      <c r="I45" s="17"/>
      <c r="J45" s="15"/>
      <c r="K45" s="17"/>
      <c r="L45" s="15"/>
      <c r="M45" s="15"/>
      <c r="N45" s="15"/>
    </row>
    <row r="46" spans="1:14" ht="15" customHeight="1" x14ac:dyDescent="0.25">
      <c r="A46" s="17"/>
      <c r="B46" s="17"/>
      <c r="C46" s="17"/>
      <c r="D46" s="17"/>
      <c r="E46" s="17"/>
      <c r="F46" s="15"/>
      <c r="G46" s="15"/>
      <c r="H46" s="17"/>
      <c r="I46" s="17"/>
      <c r="J46" s="15"/>
      <c r="K46" s="17"/>
      <c r="L46" s="15"/>
      <c r="M46" s="15"/>
      <c r="N46" s="15"/>
    </row>
    <row r="47" spans="1:14" x14ac:dyDescent="0.25">
      <c r="A47" s="17"/>
      <c r="B47" s="17"/>
      <c r="C47" s="17"/>
      <c r="D47" s="17"/>
      <c r="E47" s="17"/>
      <c r="F47" s="15"/>
      <c r="G47" s="15"/>
      <c r="H47" s="17"/>
      <c r="I47" s="17"/>
      <c r="J47" s="15"/>
      <c r="K47" s="17"/>
      <c r="L47" s="15"/>
      <c r="M47" s="15"/>
      <c r="N47" s="15"/>
    </row>
    <row r="48" spans="1:14" x14ac:dyDescent="0.25">
      <c r="A48" s="17"/>
      <c r="B48" s="17"/>
      <c r="C48" s="17"/>
      <c r="D48" s="17"/>
      <c r="E48" s="17"/>
      <c r="F48" s="15"/>
      <c r="G48" s="15"/>
      <c r="H48" s="17"/>
      <c r="I48" s="17"/>
      <c r="J48" s="15"/>
      <c r="K48" s="17"/>
      <c r="L48" s="15"/>
      <c r="M48" s="15"/>
      <c r="N48" s="15"/>
    </row>
    <row r="49" spans="1:14" x14ac:dyDescent="0.25">
      <c r="A49" s="17"/>
      <c r="B49" s="17"/>
      <c r="C49" s="17"/>
      <c r="D49" s="36"/>
      <c r="E49" s="17"/>
      <c r="F49" s="15"/>
      <c r="G49" s="15"/>
      <c r="H49" s="17"/>
      <c r="I49" s="17"/>
      <c r="J49" s="15"/>
      <c r="K49" s="17"/>
      <c r="L49" s="15"/>
      <c r="M49" s="15"/>
      <c r="N49" s="15"/>
    </row>
    <row r="50" spans="1:14" x14ac:dyDescent="0.25">
      <c r="A50" s="17"/>
      <c r="B50" s="17"/>
      <c r="C50" s="17"/>
      <c r="D50" s="17"/>
      <c r="E50" s="17"/>
      <c r="F50" s="15"/>
      <c r="G50" s="15"/>
      <c r="H50" s="17"/>
      <c r="I50" s="17"/>
      <c r="J50" s="15"/>
      <c r="K50" s="17"/>
      <c r="L50" s="15"/>
      <c r="M50" s="15"/>
      <c r="N50" s="15"/>
    </row>
    <row r="51" spans="1:14" x14ac:dyDescent="0.25">
      <c r="A51" s="17"/>
      <c r="B51" s="17"/>
      <c r="C51" s="17"/>
      <c r="D51" s="17"/>
      <c r="E51" s="17"/>
      <c r="F51" s="15"/>
      <c r="G51" s="15"/>
      <c r="H51" s="17"/>
      <c r="I51" s="17"/>
      <c r="J51" s="15"/>
      <c r="K51" s="17"/>
      <c r="L51" s="15"/>
      <c r="M51" s="15"/>
      <c r="N51" s="15"/>
    </row>
    <row r="52" spans="1:14" x14ac:dyDescent="0.25">
      <c r="L52" s="15"/>
      <c r="M52" s="34"/>
      <c r="N52" s="33"/>
    </row>
    <row r="53" spans="1:14" ht="15" customHeight="1" x14ac:dyDescent="0.25">
      <c r="A53" s="17"/>
      <c r="B53" s="17"/>
      <c r="C53" s="17"/>
      <c r="D53" s="15"/>
      <c r="E53" s="17"/>
      <c r="F53" s="17"/>
      <c r="G53" s="17"/>
      <c r="H53" s="17"/>
      <c r="I53" s="17"/>
      <c r="J53" s="17"/>
      <c r="K53" s="17"/>
      <c r="L53" s="15"/>
      <c r="M53" s="17"/>
    </row>
    <row r="54" spans="1:14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5"/>
      <c r="M54" s="17"/>
    </row>
  </sheetData>
  <mergeCells count="4">
    <mergeCell ref="A16:N16"/>
    <mergeCell ref="A5:N5"/>
    <mergeCell ref="A2:N2"/>
    <mergeCell ref="L1:N1"/>
  </mergeCells>
  <pageMargins left="0" right="0" top="0.35433070866141703" bottom="0.35433070866141703" header="0.31496062992126" footer="0.3149606299212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73ED1-0FF2-40B7-873D-A5B3F8323BE8}">
  <dimension ref="A1:N51"/>
  <sheetViews>
    <sheetView topLeftCell="A4" workbookViewId="0">
      <selection activeCell="O18" sqref="O18"/>
    </sheetView>
  </sheetViews>
  <sheetFormatPr defaultColWidth="9.140625" defaultRowHeight="15" x14ac:dyDescent="0.25"/>
  <cols>
    <col min="1" max="1" width="14.28515625" style="23" customWidth="1"/>
    <col min="2" max="2" width="12.85546875" style="23" customWidth="1"/>
    <col min="3" max="3" width="11.42578125" style="23" customWidth="1"/>
    <col min="4" max="4" width="17.140625" style="23" customWidth="1"/>
    <col min="5" max="5" width="10.85546875" style="23" customWidth="1"/>
    <col min="6" max="6" width="11.28515625" style="23" customWidth="1"/>
    <col min="7" max="7" width="15.140625" style="23" customWidth="1"/>
    <col min="8" max="8" width="10.42578125" style="23" customWidth="1"/>
    <col min="9" max="9" width="12" style="23" customWidth="1"/>
    <col min="10" max="10" width="13" style="23" customWidth="1"/>
    <col min="11" max="11" width="11.5703125" style="23" customWidth="1"/>
    <col min="12" max="16384" width="9.140625" style="23"/>
  </cols>
  <sheetData>
    <row r="1" spans="1:14" x14ac:dyDescent="0.25">
      <c r="J1" s="11" t="s">
        <v>27</v>
      </c>
      <c r="K1" s="11"/>
    </row>
    <row r="2" spans="1:14" ht="18.75" x14ac:dyDescent="0.3">
      <c r="A2" s="12" t="s">
        <v>28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4" ht="9.75" customHeight="1" x14ac:dyDescent="0.3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4" ht="76.5" customHeight="1" x14ac:dyDescent="0.25">
      <c r="A4" s="32" t="s">
        <v>15</v>
      </c>
      <c r="B4" s="32" t="s">
        <v>17</v>
      </c>
      <c r="C4" s="32" t="s">
        <v>16</v>
      </c>
      <c r="D4" s="32" t="s">
        <v>18</v>
      </c>
      <c r="E4" s="32" t="s">
        <v>19</v>
      </c>
      <c r="F4" s="32" t="s">
        <v>20</v>
      </c>
      <c r="G4" s="32" t="s">
        <v>21</v>
      </c>
      <c r="H4" s="32" t="s">
        <v>22</v>
      </c>
      <c r="I4" s="32" t="s">
        <v>23</v>
      </c>
      <c r="J4" s="32" t="s">
        <v>24</v>
      </c>
      <c r="K4" s="32" t="s">
        <v>25</v>
      </c>
    </row>
    <row r="5" spans="1:14" ht="18.75" customHeight="1" x14ac:dyDescent="0.25">
      <c r="A5" s="13" t="s">
        <v>30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45"/>
      <c r="M5" s="45"/>
      <c r="N5" s="45"/>
    </row>
    <row r="6" spans="1:14" x14ac:dyDescent="0.25">
      <c r="A6" s="27"/>
      <c r="B6" s="26">
        <f>'Pielikums nr.1'!D6*18.99</f>
        <v>0</v>
      </c>
      <c r="C6" s="26">
        <f>'Pielikums nr.1'!D6*0.15*9.8</f>
        <v>0</v>
      </c>
      <c r="D6" s="26">
        <f>('Pielikums nr.1'!D6*0.3*34.59)*1.3</f>
        <v>0</v>
      </c>
      <c r="E6" s="26">
        <f>('Pielikums nr.1'!D6*0.3*20.87)*1.3*1.05</f>
        <v>0</v>
      </c>
      <c r="F6" s="26">
        <f t="shared" ref="F6:F19" si="0">B6+C6+D6+E6</f>
        <v>0</v>
      </c>
      <c r="G6" s="26">
        <f t="shared" ref="G6:G14" si="1">F6-(F6*0.6)</f>
        <v>0</v>
      </c>
      <c r="H6" s="26">
        <f>'Pielikums nr.1'!J6</f>
        <v>0</v>
      </c>
      <c r="I6" s="26">
        <v>0</v>
      </c>
      <c r="J6" s="26">
        <f>'Pielikums nr.1'!L6</f>
        <v>0</v>
      </c>
      <c r="K6" s="26">
        <f>G6+H6+I6+J6</f>
        <v>0</v>
      </c>
    </row>
    <row r="7" spans="1:14" x14ac:dyDescent="0.25">
      <c r="A7" s="27"/>
      <c r="B7" s="26"/>
      <c r="C7" s="26"/>
      <c r="D7" s="26"/>
      <c r="E7" s="26"/>
      <c r="F7" s="26"/>
      <c r="G7" s="26"/>
      <c r="H7" s="26"/>
      <c r="I7" s="26"/>
      <c r="J7" s="26"/>
      <c r="K7" s="26"/>
    </row>
    <row r="8" spans="1:14" x14ac:dyDescent="0.25">
      <c r="A8" s="27"/>
      <c r="B8" s="26"/>
      <c r="C8" s="26"/>
      <c r="D8" s="26"/>
      <c r="E8" s="26"/>
      <c r="F8" s="26"/>
      <c r="G8" s="26"/>
      <c r="H8" s="26"/>
      <c r="I8" s="26"/>
      <c r="J8" s="26"/>
      <c r="K8" s="26"/>
    </row>
    <row r="9" spans="1:14" x14ac:dyDescent="0.25">
      <c r="A9" s="27"/>
      <c r="B9" s="26">
        <f>'Pielikums nr.1'!D9*18.99</f>
        <v>0</v>
      </c>
      <c r="C9" s="26">
        <f>'Pielikums nr.1'!D9*0.15*9.8</f>
        <v>0</v>
      </c>
      <c r="D9" s="26">
        <f>('Pielikums nr.1'!D9*0.3*34.59)*1.45</f>
        <v>0</v>
      </c>
      <c r="E9" s="26">
        <f>('Pielikums nr.1'!D9*0.3*20.87)*1.45*1.05</f>
        <v>0</v>
      </c>
      <c r="F9" s="26">
        <f t="shared" si="0"/>
        <v>0</v>
      </c>
      <c r="G9" s="26">
        <f t="shared" si="1"/>
        <v>0</v>
      </c>
      <c r="H9" s="26">
        <f>'Pielikums nr.1'!J9</f>
        <v>0</v>
      </c>
      <c r="I9" s="26">
        <v>0</v>
      </c>
      <c r="J9" s="26">
        <f>'Pielikums nr.1'!L9</f>
        <v>0</v>
      </c>
      <c r="K9" s="26">
        <f>G9+H9+I9+J9</f>
        <v>0</v>
      </c>
    </row>
    <row r="10" spans="1:14" x14ac:dyDescent="0.25">
      <c r="A10" s="27"/>
      <c r="B10" s="26">
        <f>'Pielikums nr.1'!D10*18.99</f>
        <v>0</v>
      </c>
      <c r="C10" s="26">
        <f>'Pielikums nr.1'!D10*0.15*9.8</f>
        <v>0</v>
      </c>
      <c r="D10" s="26">
        <f>('Pielikums nr.1'!D10*0.3*34.59)*1.45</f>
        <v>0</v>
      </c>
      <c r="E10" s="26">
        <f>('Pielikums nr.1'!D10*0.3*20.87)*1.45*1.05</f>
        <v>0</v>
      </c>
      <c r="F10" s="26">
        <f t="shared" si="0"/>
        <v>0</v>
      </c>
      <c r="G10" s="26">
        <f t="shared" si="1"/>
        <v>0</v>
      </c>
      <c r="H10" s="26">
        <f>'Pielikums nr.1'!J10</f>
        <v>0</v>
      </c>
      <c r="I10" s="26">
        <v>0</v>
      </c>
      <c r="J10" s="26">
        <f>'Pielikums nr.1'!L10</f>
        <v>0</v>
      </c>
      <c r="K10" s="26">
        <f>G10+H10+I10+J10</f>
        <v>0</v>
      </c>
    </row>
    <row r="11" spans="1:14" x14ac:dyDescent="0.25">
      <c r="A11" s="27"/>
      <c r="B11" s="26">
        <f>'Pielikums nr.1'!D11*18.99</f>
        <v>0</v>
      </c>
      <c r="C11" s="26">
        <f>'Pielikums nr.1'!D11*0.15*9.8</f>
        <v>0</v>
      </c>
      <c r="D11" s="26">
        <f>('Pielikums nr.1'!D11*0.3*34.59)*1.45</f>
        <v>0</v>
      </c>
      <c r="E11" s="26">
        <f>('Pielikums nr.1'!D11*0.3*20.87)*1.45*1.05</f>
        <v>0</v>
      </c>
      <c r="F11" s="26">
        <f t="shared" si="0"/>
        <v>0</v>
      </c>
      <c r="G11" s="26">
        <f t="shared" si="1"/>
        <v>0</v>
      </c>
      <c r="H11" s="26">
        <f>'Pielikums nr.1'!J11</f>
        <v>0</v>
      </c>
      <c r="I11" s="26">
        <v>0</v>
      </c>
      <c r="J11" s="26">
        <f>'Pielikums nr.1'!L11</f>
        <v>0</v>
      </c>
      <c r="K11" s="26">
        <f>G11+H11+I11+J12</f>
        <v>0</v>
      </c>
    </row>
    <row r="12" spans="1:14" x14ac:dyDescent="0.25">
      <c r="A12" s="27"/>
      <c r="B12" s="26">
        <f>'Pielikums nr.1'!D12*18.99</f>
        <v>0</v>
      </c>
      <c r="C12" s="26">
        <f>'Pielikums nr.1'!D12*0.15*9.8</f>
        <v>0</v>
      </c>
      <c r="D12" s="26">
        <f>('Pielikums nr.1'!D12*0.3*34.59)*1.45</f>
        <v>0</v>
      </c>
      <c r="E12" s="26">
        <f>('Pielikums nr.1'!D12*0.3*20.87)*1.45*1.05</f>
        <v>0</v>
      </c>
      <c r="F12" s="26">
        <f t="shared" si="0"/>
        <v>0</v>
      </c>
      <c r="G12" s="26">
        <f t="shared" si="1"/>
        <v>0</v>
      </c>
      <c r="H12" s="26">
        <f>'Pielikums nr.1'!J12</f>
        <v>0</v>
      </c>
      <c r="I12" s="26">
        <v>0</v>
      </c>
      <c r="J12" s="26">
        <f>'Pielikums nr.1'!L11</f>
        <v>0</v>
      </c>
      <c r="K12" s="26">
        <f t="shared" ref="K12" si="2">G12+H12+I12+J13</f>
        <v>0</v>
      </c>
    </row>
    <row r="13" spans="1:14" x14ac:dyDescent="0.25">
      <c r="A13" s="27"/>
      <c r="B13" s="26">
        <f>'Pielikums nr.1'!D13*18.99</f>
        <v>0</v>
      </c>
      <c r="C13" s="26">
        <f>'Pielikums nr.1'!D13*0.15*9.8</f>
        <v>0</v>
      </c>
      <c r="D13" s="26">
        <f>('Pielikums nr.1'!D13*0.3*34.59)*1.45</f>
        <v>0</v>
      </c>
      <c r="E13" s="26">
        <f>('Pielikums nr.1'!D13*0.3*20.87)*1.45*1.05</f>
        <v>0</v>
      </c>
      <c r="F13" s="26">
        <f t="shared" si="0"/>
        <v>0</v>
      </c>
      <c r="G13" s="26">
        <f t="shared" si="1"/>
        <v>0</v>
      </c>
      <c r="H13" s="26">
        <f>'Pielikums nr.1'!J13</f>
        <v>0</v>
      </c>
      <c r="I13" s="26">
        <v>0</v>
      </c>
      <c r="J13" s="26">
        <f>'Pielikums nr.1'!L12</f>
        <v>0</v>
      </c>
      <c r="K13" s="26">
        <f>G13+H13+I13+J15</f>
        <v>0</v>
      </c>
    </row>
    <row r="14" spans="1:14" x14ac:dyDescent="0.25">
      <c r="A14" s="27"/>
      <c r="B14" s="26">
        <f>'Pielikums nr.1'!D14*18.99</f>
        <v>0</v>
      </c>
      <c r="C14" s="26">
        <f>'Pielikums nr.1'!D14*0.15*9.8</f>
        <v>0</v>
      </c>
      <c r="D14" s="26">
        <f>('Pielikums nr.1'!D14*0.3*34.59)*1.45</f>
        <v>0</v>
      </c>
      <c r="E14" s="26">
        <f>('Pielikums nr.1'!D14*0.3*20.87)*1.45*1.05</f>
        <v>0</v>
      </c>
      <c r="F14" s="26">
        <f t="shared" si="0"/>
        <v>0</v>
      </c>
      <c r="G14" s="26">
        <f t="shared" si="1"/>
        <v>0</v>
      </c>
      <c r="H14" s="26">
        <f>'Pielikums nr.1'!J14</f>
        <v>0</v>
      </c>
      <c r="I14" s="26">
        <v>0</v>
      </c>
      <c r="J14" s="26">
        <f>'Pielikums nr.1'!L13</f>
        <v>0</v>
      </c>
      <c r="K14" s="26" t="e">
        <f>G14+H14+I14+#REF!</f>
        <v>#REF!</v>
      </c>
    </row>
    <row r="15" spans="1:14" ht="18.75" customHeight="1" x14ac:dyDescent="0.25">
      <c r="A15" s="13" t="s">
        <v>31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4" ht="18.75" customHeight="1" x14ac:dyDescent="0.2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</row>
    <row r="17" spans="1:11" x14ac:dyDescent="0.25">
      <c r="A17" s="17" t="s">
        <v>39</v>
      </c>
      <c r="B17" s="17">
        <v>0</v>
      </c>
      <c r="C17" s="17">
        <v>0</v>
      </c>
      <c r="D17" s="15">
        <f>('Pielikums nr.1'!D17*0.1*46.12)*1.15</f>
        <v>9188.8334999999988</v>
      </c>
      <c r="E17" s="15">
        <f>('Pielikums nr.1'!D17*0.1*20.87)*1.15*1.05</f>
        <v>4365.9909562499997</v>
      </c>
      <c r="F17" s="15">
        <f t="shared" si="0"/>
        <v>13554.824456249999</v>
      </c>
      <c r="G17" s="15">
        <f>F17-(F17*0.84)</f>
        <v>2168.7719130000005</v>
      </c>
      <c r="H17" s="15">
        <f>'Pielikums nr.1'!J17</f>
        <v>0</v>
      </c>
      <c r="I17" s="17">
        <v>0</v>
      </c>
      <c r="J17" s="15">
        <f>'Pielikums nr.1'!L17</f>
        <v>0</v>
      </c>
      <c r="K17" s="15">
        <f t="shared" ref="K17:K19" si="3">G17+H17+I17+J17</f>
        <v>2168.7719130000005</v>
      </c>
    </row>
    <row r="18" spans="1:11" x14ac:dyDescent="0.25">
      <c r="A18" s="17" t="s">
        <v>42</v>
      </c>
      <c r="B18" s="17">
        <v>0</v>
      </c>
      <c r="C18" s="17">
        <v>0</v>
      </c>
      <c r="D18" s="15">
        <f>('Pielikums nr.1'!D18*0.2*46.12)*1.3</f>
        <v>52161.719999999994</v>
      </c>
      <c r="E18" s="15">
        <f>('Pielikums nr.1'!D18*0.2*20.87)*1.15*1.05</f>
        <v>21924.456750000001</v>
      </c>
      <c r="F18" s="15">
        <f t="shared" si="0"/>
        <v>74086.176749999999</v>
      </c>
      <c r="G18" s="15">
        <f>F18-(F18*0.92)</f>
        <v>5926.894140000004</v>
      </c>
      <c r="H18" s="15">
        <f>'Pielikums nr.1'!J18</f>
        <v>0</v>
      </c>
      <c r="I18" s="17">
        <v>0</v>
      </c>
      <c r="J18" s="15">
        <f>'Pielikums nr.1'!L18</f>
        <v>0</v>
      </c>
      <c r="K18" s="15">
        <f t="shared" si="3"/>
        <v>5926.894140000004</v>
      </c>
    </row>
    <row r="19" spans="1:11" ht="30" x14ac:dyDescent="0.25">
      <c r="A19" s="17" t="s">
        <v>43</v>
      </c>
      <c r="B19" s="17">
        <v>0</v>
      </c>
      <c r="C19" s="17">
        <v>0</v>
      </c>
      <c r="D19" s="15">
        <f>('Pielikums nr.1'!D19*0.2*46.12)*1.45</f>
        <v>11368.58</v>
      </c>
      <c r="E19" s="15">
        <f>('Pielikums nr.1'!D19*0.3*20.87)*1.45*1.05</f>
        <v>8102.5166250000002</v>
      </c>
      <c r="F19" s="15">
        <f t="shared" si="0"/>
        <v>19471.096624999998</v>
      </c>
      <c r="G19" s="15">
        <f>F19-(F19*0.87)</f>
        <v>2531.242561250001</v>
      </c>
      <c r="H19" s="15">
        <f>'Pielikums nr.1'!J19</f>
        <v>0</v>
      </c>
      <c r="I19" s="17">
        <v>0</v>
      </c>
      <c r="J19" s="15">
        <f>'Pielikums nr.1'!L19</f>
        <v>0</v>
      </c>
      <c r="K19" s="15">
        <f t="shared" si="3"/>
        <v>2531.242561250001</v>
      </c>
    </row>
    <row r="20" spans="1:11" x14ac:dyDescent="0.25">
      <c r="A20" s="25"/>
      <c r="B20" s="17"/>
      <c r="C20" s="17"/>
      <c r="D20" s="15"/>
      <c r="E20" s="15"/>
      <c r="F20" s="15"/>
      <c r="G20" s="15"/>
      <c r="H20" s="15"/>
      <c r="I20" s="17"/>
      <c r="J20" s="15"/>
      <c r="K20" s="15"/>
    </row>
    <row r="21" spans="1:11" x14ac:dyDescent="0.25">
      <c r="A21" s="17"/>
      <c r="B21" s="17"/>
      <c r="C21" s="17"/>
      <c r="D21" s="15"/>
      <c r="E21" s="15"/>
      <c r="F21" s="15"/>
      <c r="G21" s="15"/>
      <c r="H21" s="15"/>
      <c r="I21" s="17"/>
      <c r="J21" s="15"/>
      <c r="K21" s="15"/>
    </row>
    <row r="22" spans="1:11" x14ac:dyDescent="0.25">
      <c r="A22" s="25"/>
      <c r="B22" s="17"/>
      <c r="C22" s="17"/>
      <c r="D22" s="15"/>
      <c r="E22" s="15"/>
      <c r="F22" s="15"/>
      <c r="G22" s="15"/>
      <c r="H22" s="15"/>
      <c r="I22" s="17"/>
      <c r="J22" s="15"/>
      <c r="K22" s="15"/>
    </row>
    <row r="23" spans="1:11" x14ac:dyDescent="0.25">
      <c r="A23" s="25"/>
      <c r="B23" s="17"/>
      <c r="C23" s="17"/>
      <c r="D23" s="15"/>
      <c r="E23" s="15"/>
      <c r="F23" s="15"/>
      <c r="G23" s="15"/>
      <c r="H23" s="15"/>
      <c r="I23" s="17"/>
      <c r="J23" s="15"/>
      <c r="K23" s="15"/>
    </row>
    <row r="24" spans="1:11" x14ac:dyDescent="0.25">
      <c r="A24" s="25"/>
      <c r="B24" s="17"/>
      <c r="C24" s="17"/>
      <c r="D24" s="15"/>
      <c r="E24" s="15"/>
      <c r="F24" s="15"/>
      <c r="G24" s="15"/>
      <c r="H24" s="15"/>
      <c r="I24" s="17"/>
      <c r="J24" s="15"/>
      <c r="K24" s="15"/>
    </row>
    <row r="25" spans="1:11" x14ac:dyDescent="0.25">
      <c r="A25" s="25"/>
      <c r="B25" s="17"/>
      <c r="C25" s="17"/>
      <c r="D25" s="15"/>
      <c r="E25" s="15"/>
      <c r="F25" s="15"/>
      <c r="G25" s="15"/>
      <c r="H25" s="15"/>
      <c r="I25" s="17"/>
      <c r="J25" s="15"/>
      <c r="K25" s="15"/>
    </row>
    <row r="26" spans="1:11" x14ac:dyDescent="0.25">
      <c r="A26" s="25"/>
      <c r="B26" s="17"/>
      <c r="C26" s="17"/>
      <c r="D26" s="15"/>
      <c r="E26" s="15"/>
      <c r="F26" s="15"/>
      <c r="G26" s="15"/>
      <c r="H26" s="15"/>
      <c r="I26" s="17"/>
      <c r="J26" s="15"/>
      <c r="K26" s="15"/>
    </row>
    <row r="27" spans="1:11" x14ac:dyDescent="0.25">
      <c r="A27" s="25"/>
      <c r="B27" s="17"/>
      <c r="C27" s="17"/>
      <c r="D27" s="15"/>
      <c r="E27" s="15"/>
      <c r="F27" s="15"/>
      <c r="G27" s="15"/>
      <c r="H27" s="15"/>
      <c r="I27" s="17"/>
      <c r="J27" s="15"/>
      <c r="K27" s="15"/>
    </row>
    <row r="28" spans="1:11" x14ac:dyDescent="0.25">
      <c r="A28" s="25"/>
      <c r="B28" s="17"/>
      <c r="C28" s="17"/>
      <c r="D28" s="15"/>
      <c r="E28" s="15"/>
      <c r="F28" s="15"/>
      <c r="G28" s="15"/>
      <c r="H28" s="15"/>
      <c r="I28" s="17"/>
      <c r="J28" s="15"/>
      <c r="K28" s="15"/>
    </row>
    <row r="29" spans="1:11" x14ac:dyDescent="0.25">
      <c r="A29" s="25"/>
      <c r="B29" s="17"/>
      <c r="C29" s="17"/>
      <c r="D29" s="15"/>
      <c r="E29" s="15"/>
      <c r="F29" s="15"/>
      <c r="G29" s="15"/>
      <c r="H29" s="15"/>
      <c r="I29" s="17"/>
      <c r="J29" s="15"/>
      <c r="K29" s="15"/>
    </row>
    <row r="30" spans="1:11" x14ac:dyDescent="0.25">
      <c r="A30" s="25"/>
      <c r="B30" s="17"/>
      <c r="C30" s="17"/>
      <c r="D30" s="15"/>
      <c r="E30" s="15"/>
      <c r="F30" s="15"/>
      <c r="G30" s="15"/>
      <c r="H30" s="15"/>
      <c r="I30" s="17"/>
      <c r="J30" s="15"/>
      <c r="K30" s="15"/>
    </row>
    <row r="31" spans="1:11" x14ac:dyDescent="0.25">
      <c r="A31" s="25"/>
      <c r="B31" s="17"/>
      <c r="C31" s="17"/>
      <c r="D31" s="15"/>
      <c r="E31" s="15"/>
      <c r="F31" s="15"/>
      <c r="G31" s="15"/>
      <c r="H31" s="15"/>
      <c r="I31" s="17"/>
      <c r="J31" s="15"/>
      <c r="K31" s="15"/>
    </row>
    <row r="32" spans="1:11" x14ac:dyDescent="0.25">
      <c r="A32" s="27"/>
      <c r="B32" s="17"/>
      <c r="C32" s="17"/>
      <c r="D32" s="15"/>
      <c r="E32" s="15"/>
      <c r="F32" s="15"/>
      <c r="G32" s="15"/>
      <c r="H32" s="15"/>
      <c r="I32" s="17"/>
      <c r="J32" s="15"/>
      <c r="K32" s="15"/>
    </row>
    <row r="33" spans="1:11" x14ac:dyDescent="0.25">
      <c r="A33" s="25"/>
      <c r="B33" s="17"/>
      <c r="C33" s="17"/>
      <c r="D33" s="15"/>
      <c r="E33" s="15"/>
      <c r="F33" s="15"/>
      <c r="G33" s="15"/>
      <c r="H33" s="15"/>
      <c r="I33" s="17"/>
      <c r="J33" s="15"/>
      <c r="K33" s="15"/>
    </row>
    <row r="34" spans="1:11" x14ac:dyDescent="0.25">
      <c r="A34" s="25"/>
      <c r="B34" s="17"/>
      <c r="C34" s="17"/>
      <c r="D34" s="15"/>
      <c r="E34" s="15"/>
      <c r="F34" s="15"/>
      <c r="G34" s="15"/>
      <c r="H34" s="15"/>
      <c r="I34" s="17"/>
      <c r="J34" s="15"/>
      <c r="K34" s="15"/>
    </row>
    <row r="35" spans="1:11" x14ac:dyDescent="0.25">
      <c r="A35" s="27"/>
      <c r="B35" s="17"/>
      <c r="C35" s="17"/>
      <c r="D35" s="15"/>
      <c r="E35" s="15"/>
      <c r="F35" s="15"/>
      <c r="G35" s="15"/>
      <c r="H35" s="15"/>
      <c r="I35" s="17"/>
      <c r="J35" s="15"/>
      <c r="K35" s="15"/>
    </row>
    <row r="36" spans="1:11" ht="24" customHeight="1" x14ac:dyDescent="0.25">
      <c r="A36" s="25"/>
      <c r="B36" s="17"/>
      <c r="C36" s="17"/>
      <c r="D36" s="15"/>
      <c r="E36" s="15"/>
      <c r="F36" s="15"/>
      <c r="G36" s="15"/>
      <c r="H36" s="15"/>
      <c r="I36" s="17"/>
      <c r="J36" s="15"/>
      <c r="K36" s="15"/>
    </row>
    <row r="37" spans="1:11" x14ac:dyDescent="0.25">
      <c r="A37" s="25"/>
      <c r="B37" s="17"/>
      <c r="C37" s="17"/>
      <c r="D37" s="15"/>
      <c r="E37" s="15"/>
      <c r="F37" s="15"/>
      <c r="G37" s="15"/>
      <c r="H37" s="15"/>
      <c r="I37" s="17"/>
      <c r="J37" s="15"/>
      <c r="K37" s="15"/>
    </row>
    <row r="38" spans="1:11" x14ac:dyDescent="0.25">
      <c r="A38" s="40"/>
      <c r="B38" s="17"/>
      <c r="C38" s="17"/>
      <c r="D38" s="15"/>
      <c r="E38" s="15"/>
      <c r="F38" s="15"/>
      <c r="G38" s="15"/>
      <c r="H38" s="15"/>
      <c r="I38" s="17"/>
      <c r="J38" s="15"/>
      <c r="K38" s="15"/>
    </row>
    <row r="39" spans="1:11" x14ac:dyDescent="0.25">
      <c r="A39" s="40"/>
      <c r="B39" s="17"/>
      <c r="C39" s="17"/>
      <c r="D39" s="15"/>
      <c r="E39" s="15"/>
      <c r="F39" s="15"/>
      <c r="G39" s="15"/>
      <c r="H39" s="15"/>
      <c r="I39" s="17"/>
      <c r="J39" s="15"/>
      <c r="K39" s="15"/>
    </row>
    <row r="40" spans="1:11" x14ac:dyDescent="0.25">
      <c r="A40" s="25"/>
      <c r="B40" s="17"/>
      <c r="C40" s="17"/>
      <c r="D40" s="15"/>
      <c r="E40" s="15"/>
      <c r="F40" s="15"/>
      <c r="G40" s="15"/>
      <c r="H40" s="15"/>
      <c r="I40" s="17"/>
      <c r="J40" s="15"/>
      <c r="K40" s="15"/>
    </row>
    <row r="41" spans="1:11" x14ac:dyDescent="0.25">
      <c r="A41" s="25"/>
      <c r="B41" s="17"/>
      <c r="C41" s="17"/>
      <c r="D41" s="15"/>
      <c r="E41" s="15"/>
      <c r="F41" s="15"/>
      <c r="G41" s="15"/>
      <c r="H41" s="15"/>
      <c r="I41" s="17"/>
      <c r="J41" s="15"/>
      <c r="K41" s="15"/>
    </row>
    <row r="42" spans="1:11" x14ac:dyDescent="0.25">
      <c r="A42" s="25"/>
      <c r="B42" s="17"/>
      <c r="C42" s="17"/>
      <c r="D42" s="15"/>
      <c r="E42" s="15"/>
      <c r="F42" s="15"/>
      <c r="G42" s="15"/>
      <c r="H42" s="15"/>
      <c r="I42" s="17"/>
      <c r="J42" s="15"/>
      <c r="K42" s="15"/>
    </row>
    <row r="43" spans="1:11" x14ac:dyDescent="0.25">
      <c r="A43" s="41"/>
      <c r="B43" s="17"/>
      <c r="C43" s="17"/>
      <c r="D43" s="15"/>
      <c r="E43" s="15"/>
      <c r="F43" s="15"/>
      <c r="G43" s="15"/>
      <c r="H43" s="15"/>
      <c r="I43" s="17"/>
      <c r="J43" s="15"/>
      <c r="K43" s="15"/>
    </row>
    <row r="44" spans="1:11" x14ac:dyDescent="0.25">
      <c r="A44" s="42"/>
      <c r="B44" s="17"/>
      <c r="C44" s="17"/>
      <c r="D44" s="15"/>
      <c r="E44" s="15"/>
      <c r="F44" s="15"/>
      <c r="G44" s="15"/>
      <c r="H44" s="15"/>
      <c r="I44" s="17"/>
      <c r="J44" s="15"/>
      <c r="K44" s="15"/>
    </row>
    <row r="45" spans="1:11" ht="22.5" customHeight="1" x14ac:dyDescent="0.25">
      <c r="A45" s="25"/>
      <c r="B45" s="17"/>
      <c r="C45" s="17"/>
      <c r="D45" s="15"/>
      <c r="E45" s="15"/>
      <c r="F45" s="15"/>
      <c r="G45" s="15"/>
      <c r="H45" s="15"/>
      <c r="I45" s="17"/>
      <c r="J45" s="15"/>
      <c r="K45" s="15"/>
    </row>
    <row r="46" spans="1:11" x14ac:dyDescent="0.25">
      <c r="A46" s="25"/>
      <c r="B46" s="17"/>
      <c r="C46" s="17"/>
      <c r="D46" s="15"/>
      <c r="E46" s="15"/>
      <c r="F46" s="15"/>
      <c r="G46" s="15"/>
      <c r="H46" s="15"/>
      <c r="I46" s="17"/>
      <c r="J46" s="15"/>
      <c r="K46" s="15"/>
    </row>
    <row r="47" spans="1:11" x14ac:dyDescent="0.25">
      <c r="A47" s="25"/>
      <c r="B47" s="17"/>
      <c r="C47" s="17"/>
      <c r="D47" s="15"/>
      <c r="E47" s="15"/>
      <c r="F47" s="15"/>
      <c r="G47" s="15"/>
      <c r="H47" s="15"/>
      <c r="I47" s="17"/>
      <c r="J47" s="15"/>
      <c r="K47" s="15"/>
    </row>
    <row r="48" spans="1:11" x14ac:dyDescent="0.25">
      <c r="A48" s="25"/>
      <c r="B48" s="17"/>
      <c r="C48" s="17"/>
      <c r="D48" s="15"/>
      <c r="E48" s="15"/>
      <c r="F48" s="15"/>
      <c r="G48" s="15"/>
      <c r="H48" s="15"/>
      <c r="I48" s="17"/>
      <c r="J48" s="15"/>
      <c r="K48" s="15"/>
    </row>
    <row r="49" spans="1:11" x14ac:dyDescent="0.25">
      <c r="A49" s="25"/>
      <c r="B49" s="17"/>
      <c r="C49" s="17"/>
      <c r="D49" s="15"/>
      <c r="E49" s="15"/>
      <c r="F49" s="15"/>
      <c r="G49" s="15"/>
      <c r="H49" s="15"/>
      <c r="I49" s="17"/>
      <c r="J49" s="15"/>
      <c r="K49" s="15"/>
    </row>
    <row r="50" spans="1:11" x14ac:dyDescent="0.25">
      <c r="A50" s="25"/>
      <c r="B50" s="17"/>
      <c r="C50" s="17"/>
      <c r="D50" s="15"/>
      <c r="E50" s="15"/>
      <c r="F50" s="15"/>
      <c r="G50" s="15"/>
      <c r="H50" s="15"/>
      <c r="I50" s="17"/>
      <c r="J50" s="15"/>
      <c r="K50" s="15"/>
    </row>
    <row r="51" spans="1:11" x14ac:dyDescent="0.25">
      <c r="A51" s="25"/>
      <c r="B51" s="17"/>
      <c r="C51" s="17"/>
      <c r="D51" s="15"/>
      <c r="E51" s="15"/>
      <c r="F51" s="15"/>
      <c r="G51" s="15"/>
      <c r="H51" s="15"/>
      <c r="I51" s="17"/>
      <c r="J51" s="15"/>
      <c r="K51" s="15"/>
    </row>
  </sheetData>
  <mergeCells count="4">
    <mergeCell ref="A15:K15"/>
    <mergeCell ref="J1:K1"/>
    <mergeCell ref="A2:K2"/>
    <mergeCell ref="A5:K5"/>
  </mergeCells>
  <pageMargins left="0.118110236220472" right="0.118110236220472" top="0.15748031496063" bottom="0.15748031496063" header="0.31496062992126" footer="0.31496062992126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E375A-1904-41FE-A043-E49BD1A7485E}">
  <dimension ref="A1:H77"/>
  <sheetViews>
    <sheetView tabSelected="1" workbookViewId="0">
      <selection activeCell="L47" sqref="L47"/>
    </sheetView>
  </sheetViews>
  <sheetFormatPr defaultColWidth="9.140625" defaultRowHeight="15" x14ac:dyDescent="0.25"/>
  <cols>
    <col min="1" max="1" width="7" style="29" customWidth="1"/>
    <col min="2" max="2" width="38" style="23" customWidth="1"/>
    <col min="3" max="3" width="19" style="23" customWidth="1"/>
    <col min="4" max="4" width="10.5703125" style="23" customWidth="1"/>
    <col min="5" max="5" width="12" style="23" customWidth="1"/>
    <col min="6" max="16384" width="9.140625" style="23"/>
  </cols>
  <sheetData>
    <row r="1" spans="1:8" x14ac:dyDescent="0.25">
      <c r="D1" s="11" t="s">
        <v>32</v>
      </c>
      <c r="E1" s="11"/>
    </row>
    <row r="2" spans="1:8" ht="26.25" customHeight="1" x14ac:dyDescent="0.25">
      <c r="A2" s="14" t="s">
        <v>40</v>
      </c>
      <c r="B2" s="14"/>
      <c r="C2" s="14"/>
      <c r="D2" s="14"/>
      <c r="E2" s="14"/>
    </row>
    <row r="3" spans="1:8" ht="11.25" customHeight="1" x14ac:dyDescent="0.25">
      <c r="A3" s="47"/>
      <c r="B3" s="47"/>
      <c r="C3" s="47"/>
      <c r="D3" s="47"/>
      <c r="E3" s="47"/>
    </row>
    <row r="4" spans="1:8" ht="47.25" x14ac:dyDescent="0.25">
      <c r="A4" s="48" t="s">
        <v>33</v>
      </c>
      <c r="B4" s="48" t="s">
        <v>34</v>
      </c>
      <c r="C4" s="49" t="s">
        <v>35</v>
      </c>
      <c r="D4" s="48" t="s">
        <v>36</v>
      </c>
      <c r="E4" s="48" t="s">
        <v>37</v>
      </c>
    </row>
    <row r="5" spans="1:8" ht="20.25" customHeight="1" thickBot="1" x14ac:dyDescent="0.3">
      <c r="B5" s="10" t="s">
        <v>41</v>
      </c>
      <c r="C5" s="10"/>
      <c r="D5" s="10"/>
      <c r="E5" s="10"/>
    </row>
    <row r="6" spans="1:8" ht="12.75" customHeight="1" thickTop="1" x14ac:dyDescent="0.25">
      <c r="A6" s="9">
        <v>1</v>
      </c>
      <c r="B6" s="7"/>
      <c r="C6" s="58"/>
      <c r="D6" s="7"/>
      <c r="E6" s="4"/>
    </row>
    <row r="7" spans="1:8" ht="10.5" customHeight="1" x14ac:dyDescent="0.25">
      <c r="A7" s="9"/>
      <c r="B7" s="6"/>
      <c r="C7" s="59"/>
      <c r="D7" s="6"/>
      <c r="E7" s="3"/>
    </row>
    <row r="8" spans="1:8" ht="12.75" hidden="1" customHeight="1" x14ac:dyDescent="0.25">
      <c r="A8" s="9"/>
      <c r="B8" s="6"/>
      <c r="C8" s="59"/>
      <c r="D8" s="6"/>
      <c r="E8" s="3"/>
    </row>
    <row r="9" spans="1:8" ht="12.75" hidden="1" customHeight="1" thickBot="1" x14ac:dyDescent="0.3">
      <c r="A9" s="8"/>
      <c r="B9" s="5"/>
      <c r="C9" s="52"/>
      <c r="D9" s="5"/>
      <c r="E9" s="2"/>
    </row>
    <row r="10" spans="1:8" ht="12.75" customHeight="1" x14ac:dyDescent="0.25">
      <c r="A10" s="6">
        <v>2</v>
      </c>
      <c r="B10" s="1"/>
      <c r="C10" s="53"/>
      <c r="D10" s="76"/>
      <c r="E10" s="79"/>
    </row>
    <row r="11" spans="1:8" ht="12.75" customHeight="1" x14ac:dyDescent="0.25">
      <c r="A11" s="6"/>
      <c r="B11" s="9"/>
      <c r="C11" s="51"/>
      <c r="D11" s="77"/>
      <c r="E11" s="80"/>
    </row>
    <row r="12" spans="1:8" ht="12.75" customHeight="1" x14ac:dyDescent="0.25">
      <c r="A12" s="6"/>
      <c r="B12" s="9"/>
      <c r="C12" s="51"/>
      <c r="D12" s="77"/>
      <c r="E12" s="80"/>
    </row>
    <row r="13" spans="1:8" ht="12.75" customHeight="1" x14ac:dyDescent="0.25">
      <c r="A13" s="6"/>
      <c r="B13" s="9"/>
      <c r="C13" s="51"/>
      <c r="D13" s="77"/>
      <c r="E13" s="80"/>
    </row>
    <row r="14" spans="1:8" ht="12.75" customHeight="1" x14ac:dyDescent="0.25">
      <c r="A14" s="6"/>
      <c r="B14" s="9"/>
      <c r="C14" s="51"/>
      <c r="D14" s="77"/>
      <c r="E14" s="80"/>
      <c r="H14" s="20"/>
    </row>
    <row r="15" spans="1:8" ht="4.5" customHeight="1" thickBot="1" x14ac:dyDescent="0.3">
      <c r="A15" s="6"/>
      <c r="B15" s="9"/>
      <c r="C15" s="51"/>
      <c r="D15" s="77"/>
      <c r="E15" s="80"/>
    </row>
    <row r="16" spans="1:8" ht="12.75" hidden="1" customHeight="1" x14ac:dyDescent="0.25">
      <c r="A16" s="6"/>
      <c r="B16" s="9"/>
      <c r="C16" s="51"/>
      <c r="D16" s="77"/>
      <c r="E16" s="80"/>
    </row>
    <row r="17" spans="1:5" ht="12.75" hidden="1" customHeight="1" thickBot="1" x14ac:dyDescent="0.3">
      <c r="A17" s="5"/>
      <c r="B17" s="8"/>
      <c r="C17" s="52"/>
      <c r="D17" s="78"/>
      <c r="E17" s="81"/>
    </row>
    <row r="18" spans="1:5" ht="12.75" customHeight="1" thickTop="1" x14ac:dyDescent="0.25">
      <c r="A18" s="6">
        <v>3</v>
      </c>
      <c r="B18" s="82"/>
      <c r="C18" s="50"/>
      <c r="D18" s="83"/>
      <c r="E18" s="84"/>
    </row>
    <row r="19" spans="1:5" ht="12.75" customHeight="1" x14ac:dyDescent="0.25">
      <c r="A19" s="6"/>
      <c r="B19" s="9"/>
      <c r="C19" s="51"/>
      <c r="D19" s="77"/>
      <c r="E19" s="80"/>
    </row>
    <row r="20" spans="1:5" ht="12.75" customHeight="1" x14ac:dyDescent="0.25">
      <c r="A20" s="6"/>
      <c r="B20" s="9"/>
      <c r="C20" s="51"/>
      <c r="D20" s="77"/>
      <c r="E20" s="80"/>
    </row>
    <row r="21" spans="1:5" ht="12.75" customHeight="1" x14ac:dyDescent="0.25">
      <c r="A21" s="6"/>
      <c r="B21" s="9"/>
      <c r="C21" s="51"/>
      <c r="D21" s="77"/>
      <c r="E21" s="80"/>
    </row>
    <row r="22" spans="1:5" ht="3.75" customHeight="1" thickBot="1" x14ac:dyDescent="0.3">
      <c r="A22" s="6"/>
      <c r="B22" s="9"/>
      <c r="C22" s="51"/>
      <c r="D22" s="77"/>
      <c r="E22" s="80"/>
    </row>
    <row r="23" spans="1:5" ht="12.75" hidden="1" customHeight="1" x14ac:dyDescent="0.25">
      <c r="A23" s="6"/>
      <c r="B23" s="9"/>
      <c r="C23" s="51"/>
      <c r="D23" s="77"/>
      <c r="E23" s="80"/>
    </row>
    <row r="24" spans="1:5" ht="12.75" hidden="1" customHeight="1" x14ac:dyDescent="0.25">
      <c r="A24" s="6"/>
      <c r="B24" s="9"/>
      <c r="C24" s="51"/>
      <c r="D24" s="77"/>
      <c r="E24" s="80"/>
    </row>
    <row r="25" spans="1:5" ht="12.75" hidden="1" customHeight="1" thickBot="1" x14ac:dyDescent="0.3">
      <c r="A25" s="5"/>
      <c r="B25" s="8"/>
      <c r="C25" s="52"/>
      <c r="D25" s="78"/>
      <c r="E25" s="81"/>
    </row>
    <row r="26" spans="1:5" ht="12.75" customHeight="1" thickTop="1" x14ac:dyDescent="0.25">
      <c r="A26" s="6">
        <v>4</v>
      </c>
      <c r="B26" s="82"/>
      <c r="C26" s="50"/>
      <c r="D26" s="83"/>
      <c r="E26" s="84"/>
    </row>
    <row r="27" spans="1:5" ht="12.75" customHeight="1" thickBot="1" x14ac:dyDescent="0.3">
      <c r="A27" s="5"/>
      <c r="B27" s="8"/>
      <c r="C27" s="52"/>
      <c r="D27" s="78"/>
      <c r="E27" s="81"/>
    </row>
    <row r="28" spans="1:5" ht="12.75" customHeight="1" thickTop="1" thickBot="1" x14ac:dyDescent="0.3">
      <c r="A28" s="18">
        <v>5</v>
      </c>
      <c r="B28" s="54"/>
      <c r="C28" s="55"/>
      <c r="D28" s="56"/>
      <c r="E28" s="57"/>
    </row>
    <row r="29" spans="1:5" ht="12.75" customHeight="1" thickTop="1" x14ac:dyDescent="0.25">
      <c r="A29" s="6">
        <v>6</v>
      </c>
      <c r="B29" s="82"/>
      <c r="C29" s="58"/>
      <c r="D29" s="83"/>
      <c r="E29" s="84"/>
    </row>
    <row r="30" spans="1:5" ht="12.75" customHeight="1" x14ac:dyDescent="0.25">
      <c r="A30" s="6"/>
      <c r="B30" s="9"/>
      <c r="C30" s="59"/>
      <c r="D30" s="77"/>
      <c r="E30" s="80"/>
    </row>
    <row r="31" spans="1:5" ht="12.75" customHeight="1" x14ac:dyDescent="0.25">
      <c r="A31" s="6"/>
      <c r="B31" s="9"/>
      <c r="C31" s="59"/>
      <c r="D31" s="77"/>
      <c r="E31" s="80"/>
    </row>
    <row r="32" spans="1:5" ht="12.75" customHeight="1" thickBot="1" x14ac:dyDescent="0.3">
      <c r="A32" s="5"/>
      <c r="B32" s="8"/>
      <c r="C32" s="60"/>
      <c r="D32" s="78"/>
      <c r="E32" s="81"/>
    </row>
    <row r="33" spans="1:8" ht="12.75" customHeight="1" thickTop="1" x14ac:dyDescent="0.25">
      <c r="A33" s="6">
        <v>7</v>
      </c>
      <c r="B33" s="82"/>
      <c r="C33" s="50"/>
      <c r="D33" s="83"/>
      <c r="E33" s="84"/>
    </row>
    <row r="34" spans="1:8" ht="12.75" customHeight="1" thickBot="1" x14ac:dyDescent="0.3">
      <c r="A34" s="5"/>
      <c r="B34" s="8"/>
      <c r="C34" s="52"/>
      <c r="D34" s="78"/>
      <c r="E34" s="81"/>
    </row>
    <row r="35" spans="1:8" ht="12.75" customHeight="1" thickTop="1" thickBot="1" x14ac:dyDescent="0.3">
      <c r="A35" s="18">
        <v>8</v>
      </c>
      <c r="B35" s="54"/>
      <c r="C35" s="55"/>
      <c r="D35" s="56"/>
      <c r="E35" s="57"/>
    </row>
    <row r="36" spans="1:8" ht="12.75" customHeight="1" thickTop="1" thickBot="1" x14ac:dyDescent="0.3">
      <c r="A36" s="18">
        <v>9</v>
      </c>
      <c r="B36" s="18"/>
      <c r="C36" s="61"/>
      <c r="D36" s="62"/>
      <c r="E36" s="19"/>
    </row>
    <row r="37" spans="1:8" ht="12.75" customHeight="1" thickTop="1" x14ac:dyDescent="0.25">
      <c r="A37" s="63"/>
      <c r="B37" s="29"/>
      <c r="C37" s="85" t="s">
        <v>38</v>
      </c>
      <c r="D37" s="85"/>
      <c r="E37" s="64">
        <f>SUM(E6:E36)</f>
        <v>0</v>
      </c>
    </row>
    <row r="38" spans="1:8" ht="20.25" customHeight="1" thickBot="1" x14ac:dyDescent="0.3">
      <c r="A38" s="63"/>
      <c r="B38" s="10" t="s">
        <v>48</v>
      </c>
      <c r="C38" s="10"/>
      <c r="D38" s="10"/>
      <c r="E38" s="10"/>
      <c r="F38" s="65"/>
      <c r="G38" s="65"/>
      <c r="H38" s="65"/>
    </row>
    <row r="39" spans="1:8" ht="12.75" customHeight="1" thickTop="1" x14ac:dyDescent="0.25">
      <c r="A39" s="9">
        <v>1</v>
      </c>
      <c r="B39" s="7" t="s">
        <v>39</v>
      </c>
      <c r="C39" s="86">
        <v>32800030389</v>
      </c>
      <c r="D39" s="7">
        <v>315</v>
      </c>
      <c r="E39" s="4">
        <v>2304.3201575625008</v>
      </c>
      <c r="F39" s="65"/>
      <c r="G39" s="65"/>
      <c r="H39" s="65"/>
    </row>
    <row r="40" spans="1:8" ht="12.75" customHeight="1" x14ac:dyDescent="0.25">
      <c r="A40" s="9"/>
      <c r="B40" s="6"/>
      <c r="C40" s="87"/>
      <c r="D40" s="6"/>
      <c r="E40" s="3"/>
      <c r="F40" s="65"/>
      <c r="G40" s="65"/>
      <c r="H40" s="65"/>
    </row>
    <row r="41" spans="1:8" ht="12.75" customHeight="1" x14ac:dyDescent="0.25">
      <c r="A41" s="9"/>
      <c r="B41" s="6"/>
      <c r="C41" s="87"/>
      <c r="D41" s="6"/>
      <c r="E41" s="3"/>
      <c r="F41" s="65"/>
      <c r="G41" s="65"/>
      <c r="H41" s="65"/>
    </row>
    <row r="42" spans="1:8" ht="12.75" customHeight="1" thickBot="1" x14ac:dyDescent="0.3">
      <c r="A42" s="9"/>
      <c r="B42" s="5"/>
      <c r="C42" s="88"/>
      <c r="D42" s="5"/>
      <c r="E42" s="2"/>
      <c r="F42" s="65"/>
      <c r="G42" s="65"/>
      <c r="H42" s="65"/>
    </row>
    <row r="43" spans="1:8" ht="12.75" customHeight="1" thickTop="1" x14ac:dyDescent="0.25">
      <c r="A43" s="9">
        <v>2</v>
      </c>
      <c r="B43" s="7" t="s">
        <v>42</v>
      </c>
      <c r="C43" s="53">
        <v>32800030345</v>
      </c>
      <c r="D43" s="7">
        <v>870</v>
      </c>
      <c r="E43" s="73">
        <v>5186.0323724999907</v>
      </c>
    </row>
    <row r="44" spans="1:8" ht="12.75" customHeight="1" x14ac:dyDescent="0.25">
      <c r="A44" s="9"/>
      <c r="B44" s="6"/>
      <c r="C44" s="51">
        <v>32800030060</v>
      </c>
      <c r="D44" s="6"/>
      <c r="E44" s="74"/>
    </row>
    <row r="45" spans="1:8" ht="12.75" customHeight="1" x14ac:dyDescent="0.25">
      <c r="A45" s="9"/>
      <c r="B45" s="6"/>
      <c r="C45" s="51">
        <v>32800030399</v>
      </c>
      <c r="D45" s="6"/>
      <c r="E45" s="74"/>
    </row>
    <row r="46" spans="1:8" ht="12.75" customHeight="1" x14ac:dyDescent="0.25">
      <c r="A46" s="9"/>
      <c r="B46" s="6"/>
      <c r="C46" s="51">
        <v>32800030412</v>
      </c>
      <c r="D46" s="6"/>
      <c r="E46" s="74"/>
    </row>
    <row r="47" spans="1:8" ht="12.75" customHeight="1" x14ac:dyDescent="0.25">
      <c r="A47" s="9"/>
      <c r="B47" s="6"/>
      <c r="C47" s="51">
        <v>32800030398</v>
      </c>
      <c r="D47" s="6"/>
      <c r="E47" s="74"/>
      <c r="H47" s="20"/>
    </row>
    <row r="48" spans="1:8" ht="12.75" customHeight="1" x14ac:dyDescent="0.25">
      <c r="A48" s="9"/>
      <c r="B48" s="6"/>
      <c r="C48" s="51">
        <v>32800030411</v>
      </c>
      <c r="D48" s="6"/>
      <c r="E48" s="74"/>
    </row>
    <row r="49" spans="1:5" ht="12.75" customHeight="1" x14ac:dyDescent="0.25">
      <c r="A49" s="9"/>
      <c r="B49" s="6"/>
      <c r="C49" s="51">
        <v>32800030397</v>
      </c>
      <c r="D49" s="6"/>
      <c r="E49" s="74"/>
    </row>
    <row r="50" spans="1:5" ht="12.75" customHeight="1" x14ac:dyDescent="0.25">
      <c r="A50" s="9"/>
      <c r="B50" s="6"/>
      <c r="C50" s="51">
        <v>32800030410</v>
      </c>
      <c r="D50" s="6"/>
      <c r="E50" s="74"/>
    </row>
    <row r="51" spans="1:5" ht="12.75" customHeight="1" x14ac:dyDescent="0.25">
      <c r="A51" s="9"/>
      <c r="B51" s="6"/>
      <c r="C51" s="51">
        <v>32800030396</v>
      </c>
      <c r="D51" s="6"/>
      <c r="E51" s="74"/>
    </row>
    <row r="52" spans="1:5" ht="12.75" customHeight="1" x14ac:dyDescent="0.25">
      <c r="A52" s="9"/>
      <c r="B52" s="6"/>
      <c r="C52" s="72">
        <v>32800030409</v>
      </c>
      <c r="D52" s="6"/>
      <c r="E52" s="74"/>
    </row>
    <row r="53" spans="1:5" ht="12.75" customHeight="1" x14ac:dyDescent="0.25">
      <c r="A53" s="9"/>
      <c r="B53" s="6"/>
      <c r="C53" s="51">
        <v>32800030354</v>
      </c>
      <c r="D53" s="6"/>
      <c r="E53" s="74"/>
    </row>
    <row r="54" spans="1:5" ht="12.75" customHeight="1" x14ac:dyDescent="0.25">
      <c r="A54" s="9"/>
      <c r="B54" s="6"/>
      <c r="C54" s="51">
        <v>32800030395</v>
      </c>
      <c r="D54" s="6"/>
      <c r="E54" s="74"/>
    </row>
    <row r="55" spans="1:5" ht="12.75" customHeight="1" x14ac:dyDescent="0.25">
      <c r="A55" s="9"/>
      <c r="B55" s="6"/>
      <c r="C55" s="51">
        <v>32800030394</v>
      </c>
      <c r="D55" s="6"/>
      <c r="E55" s="74"/>
    </row>
    <row r="56" spans="1:5" ht="12.75" customHeight="1" x14ac:dyDescent="0.25">
      <c r="A56" s="9"/>
      <c r="B56" s="6"/>
      <c r="C56" s="51">
        <v>32800030393</v>
      </c>
      <c r="D56" s="6"/>
      <c r="E56" s="74"/>
    </row>
    <row r="57" spans="1:5" ht="12.75" customHeight="1" x14ac:dyDescent="0.25">
      <c r="A57" s="9"/>
      <c r="B57" s="6"/>
      <c r="C57" s="51">
        <v>32800030392</v>
      </c>
      <c r="D57" s="6"/>
      <c r="E57" s="74"/>
    </row>
    <row r="58" spans="1:5" ht="12.75" customHeight="1" x14ac:dyDescent="0.25">
      <c r="A58" s="9"/>
      <c r="B58" s="6"/>
      <c r="C58" s="51">
        <v>32800030355</v>
      </c>
      <c r="D58" s="6"/>
      <c r="E58" s="74"/>
    </row>
    <row r="59" spans="1:5" ht="10.15" customHeight="1" thickBot="1" x14ac:dyDescent="0.3">
      <c r="A59" s="9"/>
      <c r="B59" s="5"/>
      <c r="C59" s="52">
        <v>32800030391</v>
      </c>
      <c r="D59" s="5"/>
      <c r="E59" s="75"/>
    </row>
    <row r="60" spans="1:5" ht="24.6" customHeight="1" thickTop="1" x14ac:dyDescent="0.25">
      <c r="A60" s="9">
        <v>3</v>
      </c>
      <c r="B60" s="7" t="s">
        <v>43</v>
      </c>
      <c r="C60" s="50">
        <v>32800020004</v>
      </c>
      <c r="D60" s="7">
        <v>170</v>
      </c>
      <c r="E60" s="4">
        <v>1557.6877299999978</v>
      </c>
    </row>
    <row r="61" spans="1:5" ht="12.6" customHeight="1" thickBot="1" x14ac:dyDescent="0.3">
      <c r="A61" s="9"/>
      <c r="B61" s="5"/>
      <c r="C61" s="52">
        <v>32800020271</v>
      </c>
      <c r="D61" s="5"/>
      <c r="E61" s="2"/>
    </row>
    <row r="62" spans="1:5" ht="12.75" customHeight="1" thickTop="1" x14ac:dyDescent="0.25">
      <c r="B62" s="29"/>
      <c r="C62" s="90" t="s">
        <v>38</v>
      </c>
      <c r="D62" s="90"/>
      <c r="E62" s="64">
        <v>5914.83</v>
      </c>
    </row>
    <row r="63" spans="1:5" ht="12.75" customHeight="1" x14ac:dyDescent="0.25">
      <c r="B63" s="29"/>
      <c r="C63" s="16"/>
      <c r="D63" s="16"/>
      <c r="E63" s="64"/>
    </row>
    <row r="64" spans="1:5" ht="12.75" customHeight="1" x14ac:dyDescent="0.25">
      <c r="B64" s="89" t="s">
        <v>46</v>
      </c>
      <c r="C64" s="89"/>
      <c r="D64" s="89"/>
      <c r="E64" s="89"/>
    </row>
    <row r="65" spans="1:8" ht="12.75" customHeight="1" x14ac:dyDescent="0.25">
      <c r="A65" s="9">
        <v>1</v>
      </c>
      <c r="B65" s="9" t="s">
        <v>47</v>
      </c>
      <c r="C65" s="71">
        <v>32800020004</v>
      </c>
      <c r="D65" s="80">
        <v>22.04</v>
      </c>
      <c r="E65" s="80">
        <v>88354</v>
      </c>
    </row>
    <row r="66" spans="1:8" ht="12.75" customHeight="1" x14ac:dyDescent="0.25">
      <c r="A66" s="9"/>
      <c r="B66" s="9"/>
      <c r="C66" s="71">
        <v>32800020271</v>
      </c>
      <c r="D66" s="80"/>
      <c r="E66" s="80"/>
    </row>
    <row r="67" spans="1:8" ht="12.75" customHeight="1" x14ac:dyDescent="0.25">
      <c r="C67" s="89" t="s">
        <v>38</v>
      </c>
      <c r="D67" s="89"/>
      <c r="E67" s="66">
        <f>SUM(E65:E66)</f>
        <v>88354</v>
      </c>
    </row>
    <row r="68" spans="1:8" ht="12.75" customHeight="1" x14ac:dyDescent="0.25"/>
    <row r="69" spans="1:8" ht="19.5" customHeight="1" x14ac:dyDescent="0.25"/>
    <row r="77" spans="1:8" x14ac:dyDescent="0.25">
      <c r="H77" s="67"/>
    </row>
  </sheetData>
  <mergeCells count="48">
    <mergeCell ref="E60:E61"/>
    <mergeCell ref="D60:D61"/>
    <mergeCell ref="B60:B61"/>
    <mergeCell ref="A60:A61"/>
    <mergeCell ref="A43:A59"/>
    <mergeCell ref="B43:B59"/>
    <mergeCell ref="D43:D59"/>
    <mergeCell ref="C67:D67"/>
    <mergeCell ref="C62:D62"/>
    <mergeCell ref="B64:E64"/>
    <mergeCell ref="B65:B66"/>
    <mergeCell ref="A65:A66"/>
    <mergeCell ref="D65:D66"/>
    <mergeCell ref="E65:E66"/>
    <mergeCell ref="A39:A42"/>
    <mergeCell ref="B39:B42"/>
    <mergeCell ref="D39:D42"/>
    <mergeCell ref="E39:E42"/>
    <mergeCell ref="C39:C42"/>
    <mergeCell ref="B38:E38"/>
    <mergeCell ref="A26:A27"/>
    <mergeCell ref="B26:B27"/>
    <mergeCell ref="D26:D27"/>
    <mergeCell ref="E26:E27"/>
    <mergeCell ref="A29:A32"/>
    <mergeCell ref="B29:B32"/>
    <mergeCell ref="D29:D32"/>
    <mergeCell ref="E29:E32"/>
    <mergeCell ref="A33:A34"/>
    <mergeCell ref="B33:B34"/>
    <mergeCell ref="D33:D34"/>
    <mergeCell ref="E33:E34"/>
    <mergeCell ref="C37:D37"/>
    <mergeCell ref="A10:A17"/>
    <mergeCell ref="B10:B17"/>
    <mergeCell ref="D10:D17"/>
    <mergeCell ref="E10:E17"/>
    <mergeCell ref="A18:A25"/>
    <mergeCell ref="B18:B25"/>
    <mergeCell ref="D18:D25"/>
    <mergeCell ref="E18:E25"/>
    <mergeCell ref="D1:E1"/>
    <mergeCell ref="A2:E2"/>
    <mergeCell ref="B5:E5"/>
    <mergeCell ref="A6:A9"/>
    <mergeCell ref="B6:B9"/>
    <mergeCell ref="D6:D9"/>
    <mergeCell ref="E6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3</vt:i4>
      </vt:variant>
    </vt:vector>
  </HeadingPairs>
  <TitlesOfParts>
    <vt:vector size="3" baseType="lpstr">
      <vt:lpstr>Pielikums nr.1</vt:lpstr>
      <vt:lpstr>Pielikums nr.2</vt:lpstr>
      <vt:lpstr>Pielikums nr.3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Artūrs Grīns</dc:creator>
  <cp:keywords/>
  <dc:description/>
  <cp:lastModifiedBy>Daiga Naroga</cp:lastModifiedBy>
  <cp:lastPrinted>2025-09-26T05:19:13Z</cp:lastPrinted>
  <dcterms:created xsi:type="dcterms:W3CDTF">2024-02-20T08:44:22Z</dcterms:created>
  <dcterms:modified xsi:type="dcterms:W3CDTF">2025-09-29T13:44:41Z</dcterms:modified>
  <cp:category/>
</cp:coreProperties>
</file>